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30784\OneDrive - Watco Companies, LLC\Desktop\"/>
    </mc:Choice>
  </mc:AlternateContent>
  <xr:revisionPtr revIDLastSave="15" documentId="6_{DDFDFCC7-D3AC-4D91-867B-4743EBDD6701}" xr6:coauthVersionLast="44" xr6:coauthVersionMax="44" xr10:uidLastSave="{84EE3F76-7512-44CA-A8BE-4E82B64FD4F0}"/>
  <bookViews>
    <workbookView xWindow="-108" yWindow="-108" windowWidth="23256" windowHeight="13176" activeTab="3" xr2:uid="{3249E85F-3B7F-4599-9F78-89FAF5C0B038}"/>
  </bookViews>
  <sheets>
    <sheet name="Bid Tab" sheetId="1" r:id="rId1"/>
    <sheet name="1. Rail" sheetId="2" r:id="rId2"/>
    <sheet name="2. Tulsa" sheetId="3" r:id="rId3"/>
    <sheet name="3. Moline" sheetId="6" r:id="rId4"/>
    <sheet name="4. Neodesha" sheetId="10" r:id="rId5"/>
    <sheet name="5. Port of Catoosa" sheetId="7" r:id="rId6"/>
    <sheet name="6. Crossings" sheetId="4" r:id="rId7"/>
    <sheet name="7. Turnouts" sheetId="5" r:id="rId8"/>
    <sheet name="8. Bridges" sheetId="8" r:id="rId9"/>
    <sheet name="9. Frank Phillips Blvd." sheetId="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9" l="1"/>
  <c r="G9" i="9"/>
  <c r="E19" i="5"/>
  <c r="E24" i="4"/>
  <c r="E15" i="7"/>
  <c r="E15" i="10"/>
  <c r="E15" i="6"/>
  <c r="E15" i="3"/>
  <c r="E16" i="2"/>
  <c r="E14" i="5" l="1"/>
  <c r="E15" i="5"/>
  <c r="E16" i="5"/>
  <c r="E17" i="5"/>
  <c r="H39" i="8" l="1"/>
  <c r="G10" i="9"/>
  <c r="H52" i="8"/>
  <c r="H53" i="8"/>
  <c r="G12" i="9"/>
  <c r="E23" i="4" l="1"/>
  <c r="E21" i="4"/>
  <c r="E21" i="2"/>
  <c r="C6" i="1" s="1"/>
  <c r="E9" i="5"/>
  <c r="E9" i="4"/>
  <c r="E9" i="7"/>
  <c r="E9" i="10"/>
  <c r="E9" i="6"/>
  <c r="E9" i="3"/>
  <c r="E8" i="2"/>
  <c r="H42" i="8"/>
  <c r="H43" i="8"/>
  <c r="H44" i="8"/>
  <c r="H45" i="8"/>
  <c r="H46" i="8"/>
  <c r="H47" i="8"/>
  <c r="H48" i="8"/>
  <c r="H49" i="8"/>
  <c r="H50" i="8"/>
  <c r="H51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41" i="8"/>
  <c r="H36" i="8"/>
  <c r="H31" i="8"/>
  <c r="H90" i="8" l="1"/>
  <c r="H10" i="8"/>
  <c r="H11" i="8"/>
  <c r="H13" i="8"/>
  <c r="H14" i="8"/>
  <c r="H15" i="8"/>
  <c r="H17" i="8"/>
  <c r="H18" i="8"/>
  <c r="H19" i="8"/>
  <c r="H20" i="8"/>
  <c r="H21" i="8"/>
  <c r="H23" i="8"/>
  <c r="H24" i="8"/>
  <c r="H25" i="8"/>
  <c r="H26" i="8"/>
  <c r="H27" i="8"/>
  <c r="H28" i="8"/>
  <c r="H29" i="8"/>
  <c r="H30" i="8"/>
  <c r="H32" i="8"/>
  <c r="H33" i="8"/>
  <c r="H34" i="8"/>
  <c r="H35" i="8"/>
  <c r="H37" i="8"/>
  <c r="H38" i="8"/>
  <c r="H9" i="8"/>
  <c r="E26" i="4"/>
  <c r="H92" i="8" l="1"/>
  <c r="C13" i="1" s="1"/>
  <c r="E19" i="4"/>
  <c r="E10" i="2"/>
  <c r="E13" i="4"/>
  <c r="E19" i="2" l="1"/>
  <c r="E25" i="3"/>
  <c r="G16" i="9" l="1"/>
  <c r="G15" i="9"/>
  <c r="G13" i="9"/>
  <c r="C14" i="1" s="1"/>
  <c r="E10" i="5"/>
  <c r="E11" i="5"/>
  <c r="E12" i="5"/>
  <c r="E25" i="5"/>
  <c r="E24" i="5"/>
  <c r="E30" i="4" l="1"/>
  <c r="E29" i="4"/>
  <c r="E25" i="7"/>
  <c r="E20" i="7"/>
  <c r="E24" i="7"/>
  <c r="E25" i="10"/>
  <c r="E24" i="10"/>
  <c r="E21" i="10"/>
  <c r="E18" i="10"/>
  <c r="E19" i="10"/>
  <c r="E20" i="10"/>
  <c r="E17" i="10"/>
  <c r="E22" i="10" s="1"/>
  <c r="E11" i="10"/>
  <c r="E12" i="10"/>
  <c r="E13" i="10"/>
  <c r="E14" i="10"/>
  <c r="E10" i="10"/>
  <c r="E15" i="2"/>
  <c r="E25" i="6"/>
  <c r="E24" i="6"/>
  <c r="E18" i="2"/>
  <c r="E24" i="3"/>
  <c r="E18" i="6"/>
  <c r="E19" i="6"/>
  <c r="E20" i="6"/>
  <c r="E21" i="6"/>
  <c r="E17" i="6"/>
  <c r="E12" i="6"/>
  <c r="E13" i="6"/>
  <c r="E14" i="6"/>
  <c r="E11" i="6"/>
  <c r="E10" i="6"/>
  <c r="E20" i="3"/>
  <c r="E22" i="6" l="1"/>
  <c r="E27" i="6"/>
  <c r="C8" i="1" s="1"/>
  <c r="E27" i="10"/>
  <c r="C9" i="1" s="1"/>
  <c r="E20" i="4"/>
  <c r="E11" i="4"/>
  <c r="E12" i="3" l="1"/>
  <c r="E21" i="5"/>
  <c r="E18" i="5"/>
  <c r="E13" i="5"/>
  <c r="E17" i="4"/>
  <c r="E22" i="4"/>
  <c r="E10" i="4"/>
  <c r="E21" i="3"/>
  <c r="E19" i="3"/>
  <c r="E18" i="3"/>
  <c r="E17" i="3"/>
  <c r="E14" i="3"/>
  <c r="E13" i="3"/>
  <c r="E11" i="3"/>
  <c r="E10" i="3"/>
  <c r="E14" i="2"/>
  <c r="E13" i="2"/>
  <c r="E12" i="2"/>
  <c r="E11" i="2"/>
  <c r="E9" i="2"/>
  <c r="E21" i="7"/>
  <c r="E19" i="7"/>
  <c r="E18" i="7"/>
  <c r="E17" i="7"/>
  <c r="E14" i="7"/>
  <c r="E13" i="7"/>
  <c r="E12" i="7"/>
  <c r="E11" i="7"/>
  <c r="E10" i="7"/>
  <c r="E22" i="7" l="1"/>
  <c r="E27" i="7"/>
  <c r="C10" i="1" s="1"/>
  <c r="E12" i="4"/>
  <c r="E22" i="3"/>
  <c r="E27" i="3" s="1"/>
  <c r="C7" i="1" s="1"/>
  <c r="E14" i="4"/>
  <c r="E18" i="4"/>
  <c r="E22" i="5" l="1"/>
  <c r="E27" i="5" s="1"/>
  <c r="C12" i="1" s="1"/>
  <c r="E15" i="4"/>
  <c r="E16" i="4"/>
  <c r="E32" i="4" s="1"/>
  <c r="C11" i="1" s="1"/>
  <c r="C15" i="1" l="1"/>
</calcChain>
</file>

<file path=xl/sharedStrings.xml><?xml version="1.0" encoding="utf-8"?>
<sst xmlns="http://schemas.openxmlformats.org/spreadsheetml/2006/main" count="892" uniqueCount="351">
  <si>
    <t>Accelerating Economic Prosperity in the Heartland: A Rural Freight Rail Project</t>
  </si>
  <si>
    <t>Project Summary</t>
  </si>
  <si>
    <t>Project
Component</t>
  </si>
  <si>
    <t>Component Name</t>
  </si>
  <si>
    <t>Bridges</t>
  </si>
  <si>
    <t>Total</t>
  </si>
  <si>
    <t>Bid Price</t>
  </si>
  <si>
    <t>Project Component 8:</t>
  </si>
  <si>
    <t>Description</t>
  </si>
  <si>
    <t xml:space="preserve">Location </t>
  </si>
  <si>
    <t>US DOT #</t>
  </si>
  <si>
    <t>UOM</t>
  </si>
  <si>
    <t>Amount</t>
  </si>
  <si>
    <t>Frank Phillips Ave. Bartlesville, OK</t>
  </si>
  <si>
    <t>008485A</t>
  </si>
  <si>
    <t>EA</t>
  </si>
  <si>
    <t>Unit Price</t>
  </si>
  <si>
    <t>Total Price</t>
  </si>
  <si>
    <t>Total Bid</t>
  </si>
  <si>
    <t>State</t>
  </si>
  <si>
    <t xml:space="preserve">Railroad </t>
  </si>
  <si>
    <t xml:space="preserve">Subdivision </t>
  </si>
  <si>
    <t xml:space="preserve">Bridge ID </t>
  </si>
  <si>
    <t xml:space="preserve">Recommendation </t>
  </si>
  <si>
    <t>Labor</t>
  </si>
  <si>
    <t>Material</t>
  </si>
  <si>
    <t>OK</t>
  </si>
  <si>
    <t xml:space="preserve">SKOL </t>
  </si>
  <si>
    <t xml:space="preserve">Tulsa </t>
  </si>
  <si>
    <t>KS</t>
  </si>
  <si>
    <t xml:space="preserve">Moline </t>
  </si>
  <si>
    <t>194.3‐1</t>
  </si>
  <si>
    <t xml:space="preserve">194.3‐2 </t>
  </si>
  <si>
    <t>226.5-1</t>
  </si>
  <si>
    <t>226.5-2</t>
  </si>
  <si>
    <t>Neodesha</t>
  </si>
  <si>
    <t>Bridge</t>
  </si>
  <si>
    <t>Port of Catoosa Lead</t>
  </si>
  <si>
    <t>Number</t>
  </si>
  <si>
    <t>Material Cost</t>
  </si>
  <si>
    <t>Ties 7x9x8'6"</t>
  </si>
  <si>
    <t>Each</t>
  </si>
  <si>
    <t>Spikes 5/8"x6"</t>
  </si>
  <si>
    <t>Kegs</t>
  </si>
  <si>
    <t xml:space="preserve">Tie Plates </t>
  </si>
  <si>
    <t>Anchors</t>
  </si>
  <si>
    <t>Ballast</t>
  </si>
  <si>
    <t>Tons</t>
  </si>
  <si>
    <t>Labor Costs</t>
  </si>
  <si>
    <t>Tie Installation</t>
  </si>
  <si>
    <t>Tie Distribution</t>
  </si>
  <si>
    <t>Tie Disposal</t>
  </si>
  <si>
    <t>TF</t>
  </si>
  <si>
    <t xml:space="preserve">Project Component 5: </t>
  </si>
  <si>
    <t>Total Bid Price</t>
  </si>
  <si>
    <t>Unit Cost</t>
  </si>
  <si>
    <t xml:space="preserve">Project Component 1: </t>
  </si>
  <si>
    <t>Spikes 5/8" x 6" with tie plugs</t>
  </si>
  <si>
    <t>Anchors w/install</t>
  </si>
  <si>
    <t>Tie Plates DS 13"</t>
  </si>
  <si>
    <t xml:space="preserve">Weld Joint </t>
  </si>
  <si>
    <t>Project Component 2:</t>
  </si>
  <si>
    <t>LF</t>
  </si>
  <si>
    <t>Spikes</t>
  </si>
  <si>
    <t>Crossing Spikes</t>
  </si>
  <si>
    <t xml:space="preserve">Project Component 4: </t>
  </si>
  <si>
    <t>Turnout Installation</t>
  </si>
  <si>
    <t>Welds</t>
  </si>
  <si>
    <t>Crossing wood panels</t>
  </si>
  <si>
    <t>Crossing concrete panels</t>
  </si>
  <si>
    <t xml:space="preserve">CDL Signalized Crossing Improvements </t>
  </si>
  <si>
    <t>Ballast Installation</t>
  </si>
  <si>
    <t xml:space="preserve">Moline Subdivision </t>
  </si>
  <si>
    <t>Tulsa Subdivision</t>
  </si>
  <si>
    <t xml:space="preserve">Project Component 3: </t>
  </si>
  <si>
    <t xml:space="preserve">Neodesha Subdivision </t>
  </si>
  <si>
    <t>Replace ties, surface and place ballast on the Neodesha Subdivision</t>
  </si>
  <si>
    <t>Replace ties, surface and place ballast on the Moline Subdivision</t>
  </si>
  <si>
    <t xml:space="preserve">Taxes </t>
  </si>
  <si>
    <t>Taxes</t>
  </si>
  <si>
    <t xml:space="preserve">Material </t>
  </si>
  <si>
    <t>LS</t>
  </si>
  <si>
    <t xml:space="preserve">Replace ties, surface and place ballast on the Port of Catoosa Lead </t>
  </si>
  <si>
    <t xml:space="preserve">Labor </t>
  </si>
  <si>
    <t xml:space="preserve">Minimum 115# Rail </t>
  </si>
  <si>
    <t xml:space="preserve">DOT </t>
  </si>
  <si>
    <t>Milepost</t>
  </si>
  <si>
    <t>Type</t>
  </si>
  <si>
    <t>Length</t>
  </si>
  <si>
    <t>Name</t>
  </si>
  <si>
    <t>006833U</t>
  </si>
  <si>
    <t xml:space="preserve">wood </t>
  </si>
  <si>
    <t>32FT LN</t>
  </si>
  <si>
    <t>5300 Road</t>
  </si>
  <si>
    <t>006834B</t>
  </si>
  <si>
    <t>24FT LN</t>
  </si>
  <si>
    <t>5190 Road</t>
  </si>
  <si>
    <t>006836P</t>
  </si>
  <si>
    <t>5100 Road</t>
  </si>
  <si>
    <t>006837W</t>
  </si>
  <si>
    <t>4900 Road</t>
  </si>
  <si>
    <t>006839K</t>
  </si>
  <si>
    <t>4700 Road</t>
  </si>
  <si>
    <t>006840E</t>
  </si>
  <si>
    <t>4800 Road</t>
  </si>
  <si>
    <t>006841L</t>
  </si>
  <si>
    <t>4500 Road</t>
  </si>
  <si>
    <t>006844G</t>
  </si>
  <si>
    <t>4300 Road</t>
  </si>
  <si>
    <t>006846V</t>
  </si>
  <si>
    <t>4100 Road</t>
  </si>
  <si>
    <t>006853F</t>
  </si>
  <si>
    <t>N 21st St</t>
  </si>
  <si>
    <t>006860R</t>
  </si>
  <si>
    <t>4200 Road</t>
  </si>
  <si>
    <t xml:space="preserve">006864T </t>
  </si>
  <si>
    <t>concrete</t>
  </si>
  <si>
    <t>80FT LN</t>
  </si>
  <si>
    <t>75 Hwy</t>
  </si>
  <si>
    <t>006865A</t>
  </si>
  <si>
    <t>3850 Road</t>
  </si>
  <si>
    <t>006868V</t>
  </si>
  <si>
    <t>3100 Road</t>
  </si>
  <si>
    <t>006869C</t>
  </si>
  <si>
    <t>2900 Road</t>
  </si>
  <si>
    <t>006870W</t>
  </si>
  <si>
    <t>SE Main St</t>
  </si>
  <si>
    <t>006871D</t>
  </si>
  <si>
    <t>3400 Road</t>
  </si>
  <si>
    <t>006874Y</t>
  </si>
  <si>
    <t xml:space="preserve">3200 Road </t>
  </si>
  <si>
    <t>006875F</t>
  </si>
  <si>
    <t>2300 Road</t>
  </si>
  <si>
    <t>006877U</t>
  </si>
  <si>
    <t>45FT LN</t>
  </si>
  <si>
    <t>3000 Road</t>
  </si>
  <si>
    <t>006878B</t>
  </si>
  <si>
    <t>2100 Road</t>
  </si>
  <si>
    <t>006881J</t>
  </si>
  <si>
    <t>1900 Road</t>
  </si>
  <si>
    <t>006883X</t>
  </si>
  <si>
    <t>2800 Road</t>
  </si>
  <si>
    <t>006887A</t>
  </si>
  <si>
    <t>1500 Road</t>
  </si>
  <si>
    <t>006889N</t>
  </si>
  <si>
    <t>2600 Road</t>
  </si>
  <si>
    <t>006891P</t>
  </si>
  <si>
    <t xml:space="preserve">24FT LN </t>
  </si>
  <si>
    <t>2400 Road</t>
  </si>
  <si>
    <t>006901T</t>
  </si>
  <si>
    <t>1800 Road</t>
  </si>
  <si>
    <t>006905V</t>
  </si>
  <si>
    <t>1600 Road</t>
  </si>
  <si>
    <t>006906C</t>
  </si>
  <si>
    <t xml:space="preserve">16 FT LN </t>
  </si>
  <si>
    <t>W Taylor Ave</t>
  </si>
  <si>
    <t>006907J</t>
  </si>
  <si>
    <t>16FT LN</t>
  </si>
  <si>
    <t>1st St</t>
  </si>
  <si>
    <t>006908R</t>
  </si>
  <si>
    <t>4th St</t>
  </si>
  <si>
    <t>006909X</t>
  </si>
  <si>
    <t>24 FT LN</t>
  </si>
  <si>
    <t>6th St</t>
  </si>
  <si>
    <t>008461L</t>
  </si>
  <si>
    <t>W Golden Ave</t>
  </si>
  <si>
    <t>008465N</t>
  </si>
  <si>
    <t>50FT LN</t>
  </si>
  <si>
    <t>W 1063 Way</t>
  </si>
  <si>
    <t>008472Y</t>
  </si>
  <si>
    <t>W 1300 Road</t>
  </si>
  <si>
    <t>008478P</t>
  </si>
  <si>
    <t>East 6th St</t>
  </si>
  <si>
    <t>413850G</t>
  </si>
  <si>
    <t>E 9th St</t>
  </si>
  <si>
    <t>413851N</t>
  </si>
  <si>
    <t xml:space="preserve">56FT LN </t>
  </si>
  <si>
    <t xml:space="preserve">Don Tyler </t>
  </si>
  <si>
    <t>008483L</t>
  </si>
  <si>
    <t>40FT LN</t>
  </si>
  <si>
    <t>N Johnstone Ave</t>
  </si>
  <si>
    <t>008499H</t>
  </si>
  <si>
    <t>E 23rd St</t>
  </si>
  <si>
    <t>008513B</t>
  </si>
  <si>
    <t xml:space="preserve">W 2800 Rd </t>
  </si>
  <si>
    <t>008515P</t>
  </si>
  <si>
    <t xml:space="preserve">South Ave/2900 Rd </t>
  </si>
  <si>
    <t>008516W</t>
  </si>
  <si>
    <t>W 2980 Road</t>
  </si>
  <si>
    <t>008521T</t>
  </si>
  <si>
    <t>W 3000 Road</t>
  </si>
  <si>
    <t>008520L</t>
  </si>
  <si>
    <t>W 3100 Road</t>
  </si>
  <si>
    <t>008522A</t>
  </si>
  <si>
    <t>32 FT LN</t>
  </si>
  <si>
    <t xml:space="preserve">W 3200 Road </t>
  </si>
  <si>
    <t>008523G</t>
  </si>
  <si>
    <t>N 3960 Road</t>
  </si>
  <si>
    <t>008524N</t>
  </si>
  <si>
    <t>N 3970 Road</t>
  </si>
  <si>
    <t>008525V</t>
  </si>
  <si>
    <t>W 3300 Road</t>
  </si>
  <si>
    <t>008527J</t>
  </si>
  <si>
    <t>Quapaw Ave</t>
  </si>
  <si>
    <t>008528R</t>
  </si>
  <si>
    <t>Osage Ave</t>
  </si>
  <si>
    <t>008530S</t>
  </si>
  <si>
    <t>Delaware Ave</t>
  </si>
  <si>
    <t>008531Y</t>
  </si>
  <si>
    <t>008533M</t>
  </si>
  <si>
    <t>W 3500 Road</t>
  </si>
  <si>
    <t>008535B</t>
  </si>
  <si>
    <t>W 3600 Road</t>
  </si>
  <si>
    <t>008538W</t>
  </si>
  <si>
    <t>W 3700 Road</t>
  </si>
  <si>
    <t>008540Y</t>
  </si>
  <si>
    <t>W 3800 Road</t>
  </si>
  <si>
    <t>008542L</t>
  </si>
  <si>
    <t>W 3900 Road</t>
  </si>
  <si>
    <t>008544A</t>
  </si>
  <si>
    <t>W 3950 Rd High Ave</t>
  </si>
  <si>
    <t>008545G</t>
  </si>
  <si>
    <t>W 4000 Road</t>
  </si>
  <si>
    <t>008547V</t>
  </si>
  <si>
    <t>E 186th St N/Eo410 Rd</t>
  </si>
  <si>
    <t>008563E</t>
  </si>
  <si>
    <t>106th St N</t>
  </si>
  <si>
    <t>008564L</t>
  </si>
  <si>
    <t>130 FT LN</t>
  </si>
  <si>
    <t>N 97th E Ave</t>
  </si>
  <si>
    <t>008580V</t>
  </si>
  <si>
    <t>N Yale Ave</t>
  </si>
  <si>
    <t>008583R</t>
  </si>
  <si>
    <t>72FT LN</t>
  </si>
  <si>
    <t>E Apache St</t>
  </si>
  <si>
    <t>Tulsa Subdivision Crossing Upgrades</t>
  </si>
  <si>
    <t xml:space="preserve">Upgrade 12 Turnouts 90# rail to minimum 115# </t>
  </si>
  <si>
    <t>Replace ties, surface and place ballast on Tulsa Subdivision</t>
  </si>
  <si>
    <t>Project Component 6:</t>
  </si>
  <si>
    <t xml:space="preserve">Project Component 7: </t>
  </si>
  <si>
    <t>Neodesha, Tulsa and Moline Subdivisions</t>
  </si>
  <si>
    <t xml:space="preserve">Miles - 7.2 Miles </t>
  </si>
  <si>
    <t xml:space="preserve">Miles in KS - </t>
  </si>
  <si>
    <t xml:space="preserve">Miles in KS &amp; OK - </t>
  </si>
  <si>
    <t>Upgrade 90# rail to minimum 115# rail - 34 miles CWR</t>
  </si>
  <si>
    <t>Frank Phillips Boulevard Upgrade</t>
  </si>
  <si>
    <t>Surface Improvement and Signal Upgrades</t>
  </si>
  <si>
    <t xml:space="preserve">Rail - 115# </t>
  </si>
  <si>
    <t>Rail - (Specify if larger size)#</t>
  </si>
  <si>
    <t>(Specify if larger rail)#</t>
  </si>
  <si>
    <t xml:space="preserve">7x9x10' crossties </t>
  </si>
  <si>
    <t>Pandrol e-clips</t>
  </si>
  <si>
    <t>Crossing lag bolts</t>
  </si>
  <si>
    <t>Surfacing</t>
  </si>
  <si>
    <t>Install Rail (To include scrap rail &amp; OTM to be stacked at each crossing.)</t>
  </si>
  <si>
    <t>Crossing Installation (To include installation as well as material clean-up and disposal.)</t>
  </si>
  <si>
    <r>
      <t xml:space="preserve">Turnouts #7-115# w </t>
    </r>
    <r>
      <rPr>
        <u/>
        <sz val="10"/>
        <rFont val="Calibri"/>
        <family val="2"/>
        <scheme val="minor"/>
      </rPr>
      <t>ALL Rail &amp; OTM</t>
    </r>
  </si>
  <si>
    <t>Bridges (ALL applicable taxes for Labor and Materials are to be included in their specified sections.)</t>
  </si>
  <si>
    <r>
      <rPr>
        <sz val="9"/>
        <rFont val="Calibri"/>
        <family val="2"/>
      </rPr>
      <t>Replace all ties and guard timber 102 Ea._7x10</t>
    </r>
    <r>
      <rPr>
        <sz val="9"/>
        <rFont val="Arial"/>
        <family val="2"/>
      </rPr>
      <t>'</t>
    </r>
    <r>
      <rPr>
        <sz val="9"/>
        <rFont val="Calibri"/>
        <family val="2"/>
      </rPr>
      <t>W x 10'L and 240LF of 4x8</t>
    </r>
    <r>
      <rPr>
        <sz val="9"/>
        <rFont val="Arial"/>
        <family val="2"/>
      </rPr>
      <t xml:space="preserve">' </t>
    </r>
    <r>
      <rPr>
        <sz val="9"/>
        <rFont val="Calibri"/>
        <family val="2"/>
      </rPr>
      <t>Guard Timber.</t>
    </r>
  </si>
  <si>
    <t>226.6-2</t>
  </si>
  <si>
    <t>226.6-3</t>
  </si>
  <si>
    <r>
      <t>Replace Bridge Ties 92 Each 7.5x8</t>
    </r>
    <r>
      <rPr>
        <sz val="9"/>
        <rFont val="Arial"/>
        <family val="2"/>
      </rPr>
      <t>'</t>
    </r>
    <r>
      <rPr>
        <sz val="9"/>
        <rFont val="Calibri"/>
        <family val="2"/>
      </rPr>
      <t>x10'L</t>
    </r>
  </si>
  <si>
    <r>
      <t>Replace Bridge Ties 52 Each 6.75x9</t>
    </r>
    <r>
      <rPr>
        <sz val="9"/>
        <rFont val="Arial"/>
        <family val="2"/>
      </rPr>
      <t>'</t>
    </r>
    <r>
      <rPr>
        <sz val="9"/>
        <rFont val="Calibri"/>
        <family val="2"/>
      </rPr>
      <t>x10'L</t>
    </r>
  </si>
  <si>
    <t>381.8-2</t>
  </si>
  <si>
    <t>399.2-1</t>
  </si>
  <si>
    <t>399.2-3</t>
  </si>
  <si>
    <t>Mobilization &amp; Demobilization</t>
  </si>
  <si>
    <t>Tulsa Subdivision Rail Replacement</t>
  </si>
  <si>
    <t>Tulsa Subdivision Tie &amp; Surfacing</t>
  </si>
  <si>
    <t>Tulsa Subdivision Crossings</t>
  </si>
  <si>
    <t>Tulsa Subdivision Turnouts</t>
  </si>
  <si>
    <t>Port of Catoosa Lead Tie &amp; Surfacing</t>
  </si>
  <si>
    <t>Neodesha Subdivision Tie and Surfacing</t>
  </si>
  <si>
    <t>Moline Subdivision Tie &amp; Surfacing</t>
  </si>
  <si>
    <t xml:space="preserve">Frank Phillips Boulevard </t>
  </si>
  <si>
    <t>Geotextile Fabric</t>
  </si>
  <si>
    <t>Culverts/Underdrains</t>
  </si>
  <si>
    <t>I-Bonds for Signalized Crossings</t>
  </si>
  <si>
    <t>Frame Bent # 6 [ 6 Ea._Piles 6'L+/- and 2 Ea._ Caps 14x14"14'L]</t>
  </si>
  <si>
    <t>Add/Replace Longitudinal/ X- Bracing_Re-Plumb Bents 2-5 [12 Ea._3x10"x18'L Plank]</t>
  </si>
  <si>
    <t>Install Wingwalls_Repair/Replace Backwall_Approach Ballast-Tamp_Add Rip-rap [12 Ea._6x12"x20'L Backwall Plank, 16 Ea._3x12"x12' Wingwall Plank, 8 Ea._6x8"x10' WW Posts]</t>
  </si>
  <si>
    <t>Replace Stringer Chords All Spans 4 total [12 Ea._8x16"x28'L Stringers and 8 Ea._8x16x14' Stringers]</t>
  </si>
  <si>
    <t>Replace Bent Caps 2,4 and 5 [3 Ea._14x14"x14'L Caps]</t>
  </si>
  <si>
    <t>Frame Bents # 6 and # 24 [ 12 Ea._Piles 8'L+/- and 2 Ea._ Caps 14x14"14'L + 2 Ea._Caps 14x14"x16'L.]</t>
  </si>
  <si>
    <t>Add/Replace Longitudinal/ X- Bracing_Re-Plumb Bents 5-7 and 23-25 [16 Ea._3x10"x18'L Plank]</t>
  </si>
  <si>
    <t>Replace Deck Ties [290 Ea._7x9"x10'] Guard Timbers [4x8"x812LF']</t>
  </si>
  <si>
    <t>Replace Bent Or Riser (Sub) and/or Sill Caps (Cap Bent 9-10) [2 Ea._14x14"x14'L Caps]</t>
  </si>
  <si>
    <t>Replace Stringer Chords All Spans 14 total [52 Ea._8x16"x28'L Stringers and 8 Ea._8x16x14' Stringers]</t>
  </si>
  <si>
    <t>Add/Replace Longitudinal/ X- Bracing_Re-Plumb Bents 2-4 [8 Ea._3x10"x18'L Plank]</t>
  </si>
  <si>
    <t>Pour new Footings around concrete sills Bent 2 [12CY +/- concrete]</t>
  </si>
  <si>
    <t>Install Wingwalls_Repair/Replace Backwall_Approach Ballast-Tamp_Add Rip-rap [12 Ea._6-12"x20'L Backwall Plank, 16 Ea._3x12"x12' Wingwall Plank, 8 Ea._6x8"x10' WW Posts, 16 tons Riprap.]</t>
  </si>
  <si>
    <t>Frame Bents 1 [ 6 Ea._Piles 5'L+/- and 2 Each 3"x10"x18'L Plank and 2 Ea. Caps 14x14"x14']</t>
  </si>
  <si>
    <t>Replace Stringer Chords All Spans 9 total [40 Ea._8x16"x30'L Stringers and 10 Ea._8x16x14' Stringers]</t>
  </si>
  <si>
    <t>Add/Replace Longitudinal/ X- Bracing_Re-Plumb Bents 2-7 [24 Ea._3x10"x18'L Plank and 38 Ea. 3x10"x20'L Plank]</t>
  </si>
  <si>
    <t>Re-Cut Piles Install New Double Cap All 10 Bents [20 Ea._14x14"x14'L Caps]</t>
  </si>
  <si>
    <t>Install Wingwalls_Repair/Replace Backwall_Approach Ballast-Tamp_Add Rip-rap [18 Ea._6x12"x20'L Backwall Plank, 16 Ea._3x12"x12' Wingwall Plank, 8 Ea._6x8"x10' WW Posts]</t>
  </si>
  <si>
    <t>Replace Stringer Chords All Spans 10 total [46 Ea._8x16"x28'L Stringers and 8 Ea._8x16x14' Stringers]</t>
  </si>
  <si>
    <t>Add/Replace Longitudinal/ X- Bracing_Re-Plumb Bents 4-6 [12 Ea._3x10"x18'L Plank and 4 Ea. 3x10"x20'L Plank]</t>
  </si>
  <si>
    <t>Replace  Sill Caps Bent 7 [1 Ea._14x14"x16'L Cap]</t>
  </si>
  <si>
    <t>Add/Replace Longitudinal/ X- Bracing_Re-Plumb Bents 2-10 [12 Ea._3x10"x18'L Plank and 12 Ea. 3x10"x20'L Plank]</t>
  </si>
  <si>
    <r>
      <rPr>
        <sz val="9"/>
        <rFont val="Calibri"/>
        <family val="2"/>
      </rPr>
      <t>Replace all ties and guard timber 124 Ea._7x10</t>
    </r>
    <r>
      <rPr>
        <sz val="9"/>
        <rFont val="Arial"/>
        <family val="2"/>
      </rPr>
      <t>'</t>
    </r>
    <r>
      <rPr>
        <sz val="9"/>
        <rFont val="Calibri"/>
        <family val="2"/>
      </rPr>
      <t>W x 10'L and 290LF of 4x8</t>
    </r>
    <r>
      <rPr>
        <sz val="9"/>
        <rFont val="Arial"/>
        <family val="2"/>
      </rPr>
      <t xml:space="preserve">' </t>
    </r>
    <r>
      <rPr>
        <sz val="9"/>
        <rFont val="Calibri"/>
        <family val="2"/>
      </rPr>
      <t>Guard Timber.</t>
    </r>
    <r>
      <rPr>
        <sz val="9"/>
        <color rgb="FF000000"/>
        <rFont val="Calibri"/>
        <family val="2"/>
      </rPr>
      <t xml:space="preserve"> </t>
    </r>
  </si>
  <si>
    <t>Re-Cut Piles Install New Double Cap All 11 Bents [22 Ea._14x14"x14'L Caps]</t>
  </si>
  <si>
    <t>Replace Bridge Ties: [50 Each 9x7"x10'L] Guard Timbers: [4x8"x 210LF']</t>
  </si>
  <si>
    <t>Deck: Replace all bridge ties.  [132 -8x9"x10'L ] Guard Timbers: [4x8"x 210LF']</t>
  </si>
  <si>
    <t>Replace Bridge Ties Section 2 [60 Each 7.5x9.5"x10'L] Guard Timbers: [4x8"x 160LF']</t>
  </si>
  <si>
    <t>194.8-2</t>
  </si>
  <si>
    <t>Replace Bridge Ties [20 Each 7x9"x9'L] Guard Timbers: [4x8"x 60LF']</t>
  </si>
  <si>
    <t>Replace Bridge Ties[ 92 Each 7.5x8"x10'L] Guard Timbers: [4x8"x 200LF']</t>
  </si>
  <si>
    <t>247.4-1</t>
  </si>
  <si>
    <t>Replace Bridge Ties 200 Each 9.75"H x 10"W x 12'L and 80 Each 9.75"H x 10"W x 18'L</t>
  </si>
  <si>
    <t>Replace Walkway with New Bar Grating and steel handrailing both sides. (570 LF.)</t>
  </si>
  <si>
    <t>Replace all Deck Ties and Guard Timbers [170 Each 7x9.5" x 10'L and Guard Timbers: [4x8"x 760LF']</t>
  </si>
  <si>
    <t>Replace Stringer Chords All Spans 13 total [48 Ea._10x16"x28'L Stringers and 8 Ea._10x16x14' Stringers]</t>
  </si>
  <si>
    <t>Post Piles 13 total [Piles 13 Each 12"x10'L]</t>
  </si>
  <si>
    <t>Spot Replace Stringers [5 Ea. 8x16"x 28'Long]</t>
  </si>
  <si>
    <t>Frame Bent # 3 [ 6 Ea._Piles 8'L+/- and 2 Each 3"x10"x18'L Plank]</t>
  </si>
  <si>
    <t>Replace Ties_68 Ea. 6.5x9"x10'L and Guard Timbers: [4x8"x 140LF']</t>
  </si>
  <si>
    <t>Post Piles 7 total [Piles 7 Each 12"x12'L]</t>
  </si>
  <si>
    <t>Add/Replace Longitudinal/ X- Bracing_Re-Plumb Bents 2-6  [4 Ea._4x10"x18'L Plank and 16 Ea. 4x10"x20'L Plank]</t>
  </si>
  <si>
    <t>Frame Bents 3 and 4 [ 12 Ea._Piles 8'L+/- and 2 Each 3"x10"x18'L Plank]</t>
  </si>
  <si>
    <t>Post Piles/ Change Cap 7 total [Piles 6 Each 12"x12'L and Caps 2 Each 14x14"x14'L]</t>
  </si>
  <si>
    <t>Replace Stringer Chords All Spans 11 total [40 Ea._8x16"x28'L Stringers and 8 Ea._8x16x14' Stringers]</t>
  </si>
  <si>
    <t>Replace Longitudinal/ X- Bracing_Re-Plumb Bents 2 total [4 Ea._3x10"x18'L Plank and 8 Ea. 4x10"x20'L Plank]</t>
  </si>
  <si>
    <t>Replace all Deck Ties and Guard Timber [140 Each 6x8"x 10'L and Guard Timbers: [4x8"x 300LF']</t>
  </si>
  <si>
    <t>Replace Sill Caps Bent 6 and 10 [Sill caps 2 Each 14"x14"x 16'L]</t>
  </si>
  <si>
    <t>Replace Ties 40 Each 8x10"x10L and Guard Timbers: [4x8"x 100LF']</t>
  </si>
  <si>
    <t>Re-Cut all Bents to correct Super-elevation and Double Cap (8) total [Caps 16 Each  14x14"x14'L]</t>
  </si>
  <si>
    <t>Replace Stringer Chords All Spans 7 total [40 Ea._8x16"x28'L Stringers and 8 Ea._8x16x14' Stringers]</t>
  </si>
  <si>
    <t>Frame Bent # 2_Section 3 [ 6 Ea._Piles 12'L+/- and 2 Each 3"x10"x18'L Plank, 1 Ea._14x14"x14'Cap and 1 Ea. 14x14"x18' sill cap.]</t>
  </si>
  <si>
    <t>Install/ Replace Chord Shims Sections 1 and 3 [Shims Treated 30 Each 3/4" x14" x32"]</t>
  </si>
  <si>
    <t>Section 2_Convert to Open Deck. All Spans (8) [ Stringers 28 Each 8x16"x28' and 8 Each 8x16"x14']  [Ties 90 Each 7x10"x10'L and 210LF 4x8" guard timber] Re-cut and double cap all bents to elevation. 20 Ea._14x14" x14'L Caps.</t>
  </si>
  <si>
    <t>Replace Ties_122 Ea. 6x8"x10'L and Guard Timbers: [4x8"x 250LF']</t>
  </si>
  <si>
    <t>Replace Cap Bent 6 [Cap 1 Each 14x14"x14'L] *Existing Cap is concrete and is broken. Replace with timber cap.</t>
  </si>
  <si>
    <t>Add/Replace Longitudinal/ X- Bracing_Re-Plumb Bents 3-7 [6 Ea._4x10"x18'L Plank and 20 Ea. 4x10"x20'L Plank]</t>
  </si>
  <si>
    <t>Shift Cords All Spans (8) [Move Stringer Chords longitudinally to correct parting lines and Install new fasteners]</t>
  </si>
  <si>
    <t>Replace Riser Caps Bent 2 and 3 [Riser Caps 2 Each 7"x14"x14'L]</t>
  </si>
  <si>
    <t>Section 1 Replace all ties 104 Ea. 9x10"x11'L and 280LF 4x8" Guard timber.</t>
  </si>
  <si>
    <t>Section 2_Replace Stringer Chords All Spans (7) [24 Ea._10x16"x28'L Stringers and 8 Ea._10x16x14' Stringers]</t>
  </si>
  <si>
    <t>Section 2_ Post Piles 3 Total [Piles 3 Each 12"x12'L] Replace Cap Bent 2 [1 Ea._14x14"x14' Cap]</t>
  </si>
  <si>
    <t>Section 1_Reframe Bent 1 to correct elevation</t>
  </si>
  <si>
    <t>Section 1_Recut and double cap all bents (5) to correct elevation</t>
  </si>
  <si>
    <t>Section 1_Replace Stringer Chords All Spans (5) [16 Ea._8x16"x28'L Stringers and 8 Ea._8x16x14' Stringers]</t>
  </si>
  <si>
    <t>Section 3_Replace Stringer Chords All Spans (6) [20 Ea._8x16"x28'L Stringers and 8 Ea._8x16x14' Stringers]</t>
  </si>
  <si>
    <t xml:space="preserve">Surface Improvements </t>
  </si>
  <si>
    <r>
      <t xml:space="preserve">Turnouts #8-115# w </t>
    </r>
    <r>
      <rPr>
        <u/>
        <sz val="10"/>
        <rFont val="Calibri"/>
        <family val="2"/>
        <scheme val="minor"/>
      </rPr>
      <t>ALL Rail &amp; OTM</t>
    </r>
  </si>
  <si>
    <r>
      <t xml:space="preserve">Turnouts #9-115# w </t>
    </r>
    <r>
      <rPr>
        <u/>
        <sz val="10"/>
        <rFont val="Calibri"/>
        <family val="2"/>
        <scheme val="minor"/>
      </rPr>
      <t>ALL Rail &amp; OTM</t>
    </r>
  </si>
  <si>
    <r>
      <t xml:space="preserve">Turnouts #10-115# w </t>
    </r>
    <r>
      <rPr>
        <u/>
        <sz val="10"/>
        <rFont val="Calibri"/>
        <family val="2"/>
        <scheme val="minor"/>
      </rPr>
      <t>ALL Rail &amp; OTM</t>
    </r>
  </si>
  <si>
    <t>#7 Turnout Tie Packs</t>
  </si>
  <si>
    <t>#8 Turnout Tie Packs</t>
  </si>
  <si>
    <t>#9 Turnout Tie Packs</t>
  </si>
  <si>
    <t>#10 Turnout Tie Packs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</si>
</sst>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_);_(* \(#,##0\);_(* &quot;-&quot;??_);_(@_)"/>
    <numFmt numFmtId="167" formatCode="_(* #,##0.00_);_(* \(#,##0.0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color rgb="FF000000"/>
      <name val="Calibri"/>
      <family val="2"/>
    </font>
    <font>
      <sz val="9"/>
      <name val="Calibri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</fills>
  <borders count="45">
    <border>
      <left/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64" fontId="3" fillId="0" borderId="2" xfId="2" applyNumberFormat="1" applyFont="1" applyBorder="1"/>
    <xf numFmtId="0" fontId="3" fillId="0" borderId="0" xfId="0" applyFont="1" applyAlignment="1">
      <alignment horizontal="center"/>
    </xf>
    <xf numFmtId="164" fontId="3" fillId="0" borderId="0" xfId="2" applyNumberFormat="1" applyFont="1"/>
    <xf numFmtId="0" fontId="4" fillId="2" borderId="3" xfId="0" applyFont="1" applyFill="1" applyBorder="1" applyAlignment="1">
      <alignment horizontal="center"/>
    </xf>
    <xf numFmtId="164" fontId="4" fillId="2" borderId="3" xfId="2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left"/>
    </xf>
    <xf numFmtId="2" fontId="8" fillId="0" borderId="4" xfId="0" applyNumberFormat="1" applyFont="1" applyBorder="1" applyAlignment="1">
      <alignment horizontal="left"/>
    </xf>
    <xf numFmtId="0" fontId="8" fillId="0" borderId="6" xfId="0" applyFont="1" applyBorder="1"/>
    <xf numFmtId="0" fontId="8" fillId="0" borderId="5" xfId="0" applyFont="1" applyBorder="1"/>
    <xf numFmtId="0" fontId="8" fillId="0" borderId="4" xfId="0" applyFont="1" applyBorder="1"/>
    <xf numFmtId="3" fontId="8" fillId="0" borderId="7" xfId="0" applyNumberFormat="1" applyFont="1" applyBorder="1" applyAlignment="1">
      <alignment horizontal="center"/>
    </xf>
    <xf numFmtId="0" fontId="0" fillId="0" borderId="0" xfId="0" applyFill="1"/>
    <xf numFmtId="0" fontId="6" fillId="0" borderId="10" xfId="0" applyFont="1" applyBorder="1"/>
    <xf numFmtId="0" fontId="5" fillId="0" borderId="10" xfId="0" applyFont="1" applyBorder="1"/>
    <xf numFmtId="166" fontId="6" fillId="0" borderId="0" xfId="1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3" fontId="6" fillId="0" borderId="0" xfId="2" applyNumberFormat="1" applyFont="1" applyFill="1" applyBorder="1" applyAlignment="1">
      <alignment horizontal="center"/>
    </xf>
    <xf numFmtId="43" fontId="6" fillId="0" borderId="0" xfId="2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2" fontId="6" fillId="0" borderId="11" xfId="0" applyNumberFormat="1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0" fontId="5" fillId="2" borderId="13" xfId="0" applyFont="1" applyFill="1" applyBorder="1"/>
    <xf numFmtId="0" fontId="6" fillId="2" borderId="14" xfId="0" applyFont="1" applyFill="1" applyBorder="1" applyAlignment="1">
      <alignment horizontal="center"/>
    </xf>
    <xf numFmtId="42" fontId="5" fillId="2" borderId="15" xfId="0" applyNumberFormat="1" applyFont="1" applyFill="1" applyBorder="1" applyAlignment="1">
      <alignment horizontal="center"/>
    </xf>
    <xf numFmtId="0" fontId="3" fillId="0" borderId="0" xfId="0" applyFont="1" applyBorder="1"/>
    <xf numFmtId="42" fontId="3" fillId="0" borderId="11" xfId="2" applyNumberFormat="1" applyFont="1" applyBorder="1"/>
    <xf numFmtId="0" fontId="3" fillId="0" borderId="10" xfId="0" applyFont="1" applyBorder="1"/>
    <xf numFmtId="167" fontId="6" fillId="0" borderId="0" xfId="0" applyNumberFormat="1" applyFont="1" applyFill="1" applyBorder="1" applyAlignment="1">
      <alignment horizontal="center"/>
    </xf>
    <xf numFmtId="42" fontId="6" fillId="0" borderId="11" xfId="2" applyNumberFormat="1" applyFont="1" applyBorder="1" applyAlignment="1">
      <alignment horizontal="right"/>
    </xf>
    <xf numFmtId="42" fontId="6" fillId="0" borderId="11" xfId="2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2" fontId="3" fillId="0" borderId="11" xfId="2" applyNumberFormat="1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42" fontId="5" fillId="2" borderId="15" xfId="2" applyNumberFormat="1" applyFont="1" applyFill="1" applyBorder="1" applyAlignment="1">
      <alignment horizontal="center"/>
    </xf>
    <xf numFmtId="167" fontId="6" fillId="0" borderId="0" xfId="0" applyNumberFormat="1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42" fontId="5" fillId="0" borderId="20" xfId="2" applyNumberFormat="1" applyFont="1" applyBorder="1" applyAlignment="1">
      <alignment horizontal="center"/>
    </xf>
    <xf numFmtId="43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3" fontId="6" fillId="0" borderId="0" xfId="0" applyNumberFormat="1" applyFont="1" applyBorder="1" applyAlignment="1">
      <alignment horizontal="center"/>
    </xf>
    <xf numFmtId="42" fontId="5" fillId="2" borderId="17" xfId="2" applyNumberFormat="1" applyFont="1" applyFill="1" applyBorder="1" applyAlignment="1">
      <alignment horizontal="center"/>
    </xf>
    <xf numFmtId="42" fontId="5" fillId="2" borderId="21" xfId="2" applyNumberFormat="1" applyFont="1" applyFill="1" applyBorder="1" applyAlignment="1">
      <alignment horizontal="center"/>
    </xf>
    <xf numFmtId="42" fontId="5" fillId="2" borderId="17" xfId="2" applyNumberFormat="1" applyFont="1" applyFill="1" applyBorder="1" applyAlignment="1">
      <alignment horizontal="right"/>
    </xf>
    <xf numFmtId="42" fontId="5" fillId="2" borderId="17" xfId="0" applyNumberFormat="1" applyFont="1" applyFill="1" applyBorder="1" applyAlignment="1">
      <alignment horizontal="center"/>
    </xf>
    <xf numFmtId="42" fontId="5" fillId="2" borderId="21" xfId="0" applyNumberFormat="1" applyFont="1" applyFill="1" applyBorder="1" applyAlignment="1">
      <alignment horizontal="center"/>
    </xf>
    <xf numFmtId="42" fontId="5" fillId="2" borderId="17" xfId="0" applyNumberFormat="1" applyFont="1" applyFill="1" applyBorder="1" applyAlignment="1">
      <alignment horizontal="right"/>
    </xf>
    <xf numFmtId="0" fontId="5" fillId="0" borderId="22" xfId="0" applyFont="1" applyBorder="1"/>
    <xf numFmtId="0" fontId="5" fillId="0" borderId="23" xfId="0" applyFont="1" applyBorder="1" applyAlignment="1">
      <alignment horizontal="center"/>
    </xf>
    <xf numFmtId="42" fontId="5" fillId="0" borderId="24" xfId="2" applyNumberFormat="1" applyFont="1" applyBorder="1" applyAlignment="1">
      <alignment horizontal="center"/>
    </xf>
    <xf numFmtId="41" fontId="6" fillId="0" borderId="0" xfId="1" applyNumberFormat="1" applyFont="1" applyBorder="1" applyAlignment="1">
      <alignment horizontal="center"/>
    </xf>
    <xf numFmtId="0" fontId="3" fillId="0" borderId="25" xfId="0" applyFont="1" applyBorder="1"/>
    <xf numFmtId="0" fontId="3" fillId="0" borderId="26" xfId="0" applyFont="1" applyBorder="1"/>
    <xf numFmtId="42" fontId="3" fillId="0" borderId="27" xfId="2" applyNumberFormat="1" applyFont="1" applyBorder="1"/>
    <xf numFmtId="0" fontId="5" fillId="2" borderId="25" xfId="0" applyFont="1" applyFill="1" applyBorder="1"/>
    <xf numFmtId="0" fontId="3" fillId="2" borderId="26" xfId="0" applyFont="1" applyFill="1" applyBorder="1" applyAlignment="1">
      <alignment horizontal="center"/>
    </xf>
    <xf numFmtId="42" fontId="5" fillId="2" borderId="27" xfId="2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center"/>
    </xf>
    <xf numFmtId="42" fontId="5" fillId="0" borderId="0" xfId="2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left"/>
    </xf>
    <xf numFmtId="0" fontId="3" fillId="0" borderId="10" xfId="0" applyFont="1" applyBorder="1" applyAlignment="1">
      <alignment horizontal="left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11" xfId="0" applyBorder="1"/>
    <xf numFmtId="0" fontId="6" fillId="0" borderId="1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2" fontId="3" fillId="0" borderId="26" xfId="0" applyNumberFormat="1" applyFont="1" applyBorder="1" applyAlignment="1">
      <alignment horizontal="center"/>
    </xf>
    <xf numFmtId="0" fontId="3" fillId="0" borderId="26" xfId="0" applyFont="1" applyBorder="1" applyAlignment="1">
      <alignment horizontal="left"/>
    </xf>
    <xf numFmtId="0" fontId="3" fillId="0" borderId="26" xfId="0" applyFont="1" applyBorder="1" applyAlignment="1">
      <alignment horizontal="center"/>
    </xf>
    <xf numFmtId="0" fontId="0" fillId="0" borderId="27" xfId="0" applyBorder="1"/>
    <xf numFmtId="0" fontId="6" fillId="0" borderId="10" xfId="0" applyFont="1" applyFill="1" applyBorder="1"/>
    <xf numFmtId="166" fontId="6" fillId="0" borderId="0" xfId="1" applyNumberFormat="1" applyFont="1" applyFill="1" applyBorder="1" applyAlignment="1">
      <alignment horizontal="center"/>
    </xf>
    <xf numFmtId="42" fontId="6" fillId="0" borderId="11" xfId="2" applyNumberFormat="1" applyFont="1" applyFill="1" applyBorder="1" applyAlignment="1">
      <alignment horizontal="right"/>
    </xf>
    <xf numFmtId="42" fontId="5" fillId="0" borderId="11" xfId="2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2" fontId="8" fillId="0" borderId="0" xfId="0" applyNumberFormat="1" applyFont="1" applyBorder="1" applyAlignment="1">
      <alignment horizontal="left"/>
    </xf>
    <xf numFmtId="3" fontId="8" fillId="0" borderId="29" xfId="0" applyNumberFormat="1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165" fontId="8" fillId="0" borderId="32" xfId="0" applyNumberFormat="1" applyFont="1" applyBorder="1" applyAlignment="1">
      <alignment horizontal="center"/>
    </xf>
    <xf numFmtId="0" fontId="8" fillId="0" borderId="16" xfId="0" applyFont="1" applyBorder="1" applyAlignment="1">
      <alignment horizontal="left"/>
    </xf>
    <xf numFmtId="0" fontId="8" fillId="0" borderId="10" xfId="0" applyFont="1" applyBorder="1"/>
    <xf numFmtId="0" fontId="8" fillId="0" borderId="0" xfId="0" applyFont="1" applyBorder="1"/>
    <xf numFmtId="0" fontId="8" fillId="0" borderId="34" xfId="0" applyFont="1" applyBorder="1"/>
    <xf numFmtId="0" fontId="8" fillId="0" borderId="16" xfId="0" applyFont="1" applyBorder="1"/>
    <xf numFmtId="0" fontId="8" fillId="0" borderId="12" xfId="0" applyFont="1" applyBorder="1"/>
    <xf numFmtId="0" fontId="6" fillId="0" borderId="10" xfId="0" applyFont="1" applyBorder="1" applyAlignment="1">
      <alignment vertical="center"/>
    </xf>
    <xf numFmtId="44" fontId="6" fillId="0" borderId="0" xfId="2" applyFont="1" applyBorder="1" applyAlignment="1">
      <alignment vertical="center"/>
    </xf>
    <xf numFmtId="42" fontId="6" fillId="0" borderId="11" xfId="2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42" fontId="5" fillId="2" borderId="15" xfId="2" applyNumberFormat="1" applyFont="1" applyFill="1" applyBorder="1" applyAlignment="1">
      <alignment vertical="center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center" wrapText="1"/>
    </xf>
    <xf numFmtId="42" fontId="5" fillId="2" borderId="17" xfId="2" applyNumberFormat="1" applyFont="1" applyFill="1" applyBorder="1" applyAlignment="1">
      <alignment vertical="center"/>
    </xf>
    <xf numFmtId="42" fontId="5" fillId="2" borderId="21" xfId="2" applyNumberFormat="1" applyFont="1" applyFill="1" applyBorder="1" applyAlignment="1">
      <alignment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 applyAlignment="1">
      <alignment horizontal="center" vertical="center"/>
    </xf>
    <xf numFmtId="42" fontId="6" fillId="0" borderId="11" xfId="2" applyNumberFormat="1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42" fontId="6" fillId="0" borderId="11" xfId="0" applyNumberFormat="1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165" fontId="7" fillId="2" borderId="31" xfId="0" applyNumberFormat="1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left"/>
    </xf>
    <xf numFmtId="2" fontId="8" fillId="2" borderId="5" xfId="0" applyNumberFormat="1" applyFont="1" applyFill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13" fillId="0" borderId="36" xfId="0" applyFont="1" applyBorder="1" applyAlignment="1">
      <alignment vertical="center" wrapText="1"/>
    </xf>
    <xf numFmtId="0" fontId="8" fillId="0" borderId="35" xfId="0" applyFont="1" applyBorder="1"/>
    <xf numFmtId="0" fontId="14" fillId="0" borderId="42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2" fontId="8" fillId="2" borderId="6" xfId="0" applyNumberFormat="1" applyFont="1" applyFill="1" applyBorder="1" applyAlignment="1">
      <alignment horizontal="left"/>
    </xf>
    <xf numFmtId="3" fontId="8" fillId="0" borderId="42" xfId="0" applyNumberFormat="1" applyFont="1" applyBorder="1" applyAlignment="1">
      <alignment horizontal="center"/>
    </xf>
    <xf numFmtId="0" fontId="0" fillId="0" borderId="0" xfId="0" applyBorder="1"/>
    <xf numFmtId="0" fontId="8" fillId="3" borderId="1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8" fillId="0" borderId="38" xfId="0" applyNumberFormat="1" applyFont="1" applyBorder="1" applyAlignment="1">
      <alignment horizontal="center"/>
    </xf>
    <xf numFmtId="165" fontId="8" fillId="0" borderId="39" xfId="0" applyNumberFormat="1" applyFont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0" borderId="41" xfId="0" applyFont="1" applyBorder="1"/>
    <xf numFmtId="0" fontId="8" fillId="0" borderId="39" xfId="0" applyFont="1" applyBorder="1" applyAlignment="1">
      <alignment horizontal="center"/>
    </xf>
    <xf numFmtId="0" fontId="6" fillId="0" borderId="10" xfId="0" applyFont="1" applyFill="1" applyBorder="1" applyAlignment="1">
      <alignment vertical="center"/>
    </xf>
    <xf numFmtId="42" fontId="5" fillId="2" borderId="11" xfId="2" applyNumberFormat="1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44" fontId="6" fillId="0" borderId="19" xfId="2" applyFont="1" applyBorder="1" applyAlignment="1">
      <alignment vertical="center"/>
    </xf>
    <xf numFmtId="42" fontId="6" fillId="0" borderId="20" xfId="2" applyNumberFormat="1" applyFont="1" applyBorder="1" applyAlignment="1">
      <alignment vertical="center"/>
    </xf>
    <xf numFmtId="0" fontId="6" fillId="0" borderId="10" xfId="0" applyFont="1" applyBorder="1" applyAlignment="1"/>
    <xf numFmtId="0" fontId="6" fillId="0" borderId="0" xfId="0" applyFont="1" applyBorder="1"/>
    <xf numFmtId="0" fontId="0" fillId="0" borderId="0" xfId="0" applyFont="1"/>
    <xf numFmtId="0" fontId="7" fillId="0" borderId="19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2" fontId="8" fillId="2" borderId="4" xfId="0" applyNumberFormat="1" applyFont="1" applyFill="1" applyBorder="1" applyAlignment="1">
      <alignment horizontal="left"/>
    </xf>
    <xf numFmtId="0" fontId="14" fillId="0" borderId="3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165" fontId="8" fillId="0" borderId="3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14" fillId="0" borderId="36" xfId="0" applyFont="1" applyBorder="1" applyAlignment="1">
      <alignment vertical="center" wrapText="1"/>
    </xf>
    <xf numFmtId="165" fontId="8" fillId="0" borderId="33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wrapText="1"/>
    </xf>
    <xf numFmtId="0" fontId="8" fillId="0" borderId="0" xfId="0" applyFont="1" applyFill="1" applyBorder="1" applyAlignment="1">
      <alignment horizontal="left"/>
    </xf>
    <xf numFmtId="0" fontId="8" fillId="0" borderId="5" xfId="0" applyFont="1" applyBorder="1" applyAlignment="1">
      <alignment horizontal="left" wrapText="1"/>
    </xf>
    <xf numFmtId="0" fontId="8" fillId="0" borderId="42" xfId="0" applyFont="1" applyBorder="1" applyAlignment="1">
      <alignment horizontal="left" wrapText="1"/>
    </xf>
    <xf numFmtId="0" fontId="8" fillId="3" borderId="17" xfId="0" applyFont="1" applyFill="1" applyBorder="1" applyAlignment="1">
      <alignment horizontal="center"/>
    </xf>
    <xf numFmtId="0" fontId="6" fillId="0" borderId="25" xfId="0" applyFont="1" applyFill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44" fontId="6" fillId="0" borderId="26" xfId="2" applyFont="1" applyBorder="1" applyAlignment="1">
      <alignment vertical="center"/>
    </xf>
    <xf numFmtId="0" fontId="8" fillId="3" borderId="16" xfId="0" applyFont="1" applyFill="1" applyBorder="1" applyAlignment="1"/>
    <xf numFmtId="0" fontId="8" fillId="3" borderId="5" xfId="0" applyFont="1" applyFill="1" applyBorder="1" applyAlignment="1"/>
    <xf numFmtId="165" fontId="7" fillId="2" borderId="37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165" fontId="7" fillId="0" borderId="32" xfId="0" applyNumberFormat="1" applyFont="1" applyFill="1" applyBorder="1" applyAlignment="1">
      <alignment horizontal="center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165" fontId="8" fillId="0" borderId="32" xfId="0" applyNumberFormat="1" applyFont="1" applyBorder="1" applyAlignment="1">
      <alignment horizontal="center" vertical="center"/>
    </xf>
    <xf numFmtId="0" fontId="4" fillId="0" borderId="10" xfId="0" applyFont="1" applyBorder="1" applyAlignment="1"/>
    <xf numFmtId="0" fontId="4" fillId="0" borderId="0" xfId="0" applyFont="1" applyBorder="1" applyAlignment="1"/>
    <xf numFmtId="0" fontId="4" fillId="0" borderId="11" xfId="0" applyFont="1" applyBorder="1" applyAlignment="1"/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5" fillId="0" borderId="10" xfId="0" applyFont="1" applyBorder="1" applyAlignment="1"/>
    <xf numFmtId="0" fontId="5" fillId="0" borderId="0" xfId="0" applyFont="1" applyBorder="1" applyAlignment="1"/>
    <xf numFmtId="0" fontId="5" fillId="0" borderId="11" xfId="0" applyFont="1" applyBorder="1" applyAlignment="1"/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0" xfId="0" applyFont="1" applyBorder="1"/>
    <xf numFmtId="0" fontId="5" fillId="0" borderId="0" xfId="0" applyFont="1" applyBorder="1"/>
    <xf numFmtId="0" fontId="5" fillId="0" borderId="11" xfId="0" applyFont="1" applyBorder="1"/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8" xfId="0" applyFont="1" applyBorder="1"/>
    <xf numFmtId="0" fontId="5" fillId="0" borderId="2" xfId="0" applyFont="1" applyBorder="1"/>
    <xf numFmtId="0" fontId="5" fillId="0" borderId="9" xfId="0" applyFont="1" applyBorder="1"/>
    <xf numFmtId="0" fontId="5" fillId="0" borderId="16" xfId="0" applyFont="1" applyBorder="1"/>
    <xf numFmtId="0" fontId="5" fillId="0" borderId="5" xfId="0" applyFont="1" applyBorder="1"/>
    <xf numFmtId="0" fontId="5" fillId="0" borderId="17" xfId="0" applyFont="1" applyBorder="1"/>
    <xf numFmtId="0" fontId="4" fillId="2" borderId="19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42" fontId="5" fillId="2" borderId="17" xfId="2" applyNumberFormat="1" applyFont="1" applyFill="1" applyBorder="1" applyAlignment="1">
      <alignment horizontal="center"/>
    </xf>
    <xf numFmtId="42" fontId="5" fillId="2" borderId="11" xfId="2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 vertical="center" wrapText="1"/>
    </xf>
    <xf numFmtId="166" fontId="6" fillId="0" borderId="0" xfId="1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3" fontId="6" fillId="0" borderId="0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4" fillId="0" borderId="10" xfId="0" applyFont="1" applyBorder="1"/>
    <xf numFmtId="0" fontId="4" fillId="0" borderId="0" xfId="0" applyFont="1" applyBorder="1"/>
    <xf numFmtId="0" fontId="4" fillId="0" borderId="11" xfId="0" applyFont="1" applyBorder="1"/>
    <xf numFmtId="3" fontId="8" fillId="0" borderId="38" xfId="0" applyNumberFormat="1" applyFont="1" applyBorder="1" applyAlignment="1">
      <alignment horizontal="center"/>
    </xf>
    <xf numFmtId="3" fontId="8" fillId="0" borderId="29" xfId="0" applyNumberFormat="1" applyFont="1" applyBorder="1" applyAlignment="1">
      <alignment horizontal="center"/>
    </xf>
    <xf numFmtId="165" fontId="8" fillId="0" borderId="44" xfId="0" applyNumberFormat="1" applyFont="1" applyBorder="1" applyAlignment="1">
      <alignment horizontal="center" vertical="center"/>
    </xf>
    <xf numFmtId="165" fontId="8" fillId="0" borderId="32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2" fontId="8" fillId="0" borderId="0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8" fillId="0" borderId="36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42" fontId="4" fillId="0" borderId="8" xfId="2" applyNumberFormat="1" applyFont="1" applyBorder="1" applyAlignment="1">
      <alignment horizontal="center" vertical="center"/>
    </xf>
    <xf numFmtId="42" fontId="4" fillId="0" borderId="2" xfId="2" applyNumberFormat="1" applyFont="1" applyBorder="1" applyAlignment="1">
      <alignment horizontal="center" vertical="center"/>
    </xf>
    <xf numFmtId="42" fontId="4" fillId="0" borderId="9" xfId="2" applyNumberFormat="1" applyFont="1" applyBorder="1" applyAlignment="1">
      <alignment horizontal="center" vertical="center"/>
    </xf>
    <xf numFmtId="42" fontId="4" fillId="0" borderId="10" xfId="2" applyNumberFormat="1" applyFont="1" applyBorder="1" applyAlignment="1">
      <alignment horizontal="center" vertical="center"/>
    </xf>
    <xf numFmtId="42" fontId="4" fillId="0" borderId="0" xfId="2" applyNumberFormat="1" applyFont="1" applyBorder="1" applyAlignment="1">
      <alignment horizontal="center" vertical="center"/>
    </xf>
    <xf numFmtId="42" fontId="4" fillId="0" borderId="11" xfId="2" applyNumberFormat="1" applyFont="1" applyBorder="1" applyAlignment="1">
      <alignment horizontal="center" vertical="center"/>
    </xf>
    <xf numFmtId="42" fontId="4" fillId="0" borderId="25" xfId="2" applyNumberFormat="1" applyFont="1" applyBorder="1" applyAlignment="1">
      <alignment horizontal="center" vertical="center"/>
    </xf>
    <xf numFmtId="42" fontId="4" fillId="0" borderId="26" xfId="2" applyNumberFormat="1" applyFont="1" applyBorder="1" applyAlignment="1">
      <alignment horizontal="center" vertical="center"/>
    </xf>
    <xf numFmtId="42" fontId="4" fillId="0" borderId="27" xfId="2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42" fontId="6" fillId="2" borderId="27" xfId="2" applyNumberFormat="1" applyFont="1" applyFill="1" applyBorder="1" applyAlignment="1">
      <alignment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DE66A-1461-45DD-8842-22ED418DC997}">
  <dimension ref="A2:C17"/>
  <sheetViews>
    <sheetView workbookViewId="0">
      <selection activeCell="E8" sqref="E8"/>
    </sheetView>
  </sheetViews>
  <sheetFormatPr defaultRowHeight="14.4" x14ac:dyDescent="0.3"/>
  <cols>
    <col min="1" max="1" width="11.88671875" customWidth="1"/>
    <col min="2" max="2" width="37.109375" customWidth="1"/>
    <col min="3" max="3" width="25.44140625" customWidth="1"/>
  </cols>
  <sheetData>
    <row r="2" spans="1:3" ht="15.6" x14ac:dyDescent="0.3">
      <c r="A2" s="1" t="s">
        <v>0</v>
      </c>
      <c r="B2" s="2"/>
      <c r="C2" s="2"/>
    </row>
    <row r="3" spans="1:3" x14ac:dyDescent="0.3">
      <c r="A3" s="3"/>
      <c r="B3" s="2"/>
      <c r="C3" s="2"/>
    </row>
    <row r="4" spans="1:3" ht="15" thickBot="1" x14ac:dyDescent="0.35">
      <c r="A4" s="4" t="s">
        <v>1</v>
      </c>
      <c r="B4" s="2"/>
      <c r="C4" s="2"/>
    </row>
    <row r="5" spans="1:3" ht="28.8" thickTop="1" thickBot="1" x14ac:dyDescent="0.35">
      <c r="A5" s="5" t="s">
        <v>2</v>
      </c>
      <c r="B5" s="6" t="s">
        <v>3</v>
      </c>
      <c r="C5" s="5" t="s">
        <v>6</v>
      </c>
    </row>
    <row r="6" spans="1:3" x14ac:dyDescent="0.3">
      <c r="A6" s="7">
        <v>1</v>
      </c>
      <c r="B6" s="8" t="s">
        <v>267</v>
      </c>
      <c r="C6" s="9">
        <f>SUM('1. Rail'!E21)</f>
        <v>0</v>
      </c>
    </row>
    <row r="7" spans="1:3" x14ac:dyDescent="0.3">
      <c r="A7" s="10">
        <v>2</v>
      </c>
      <c r="B7" s="2" t="s">
        <v>268</v>
      </c>
      <c r="C7" s="11">
        <f>SUM('2. Tulsa'!E27)</f>
        <v>410437.5</v>
      </c>
    </row>
    <row r="8" spans="1:3" x14ac:dyDescent="0.3">
      <c r="A8" s="10">
        <v>3</v>
      </c>
      <c r="B8" s="2" t="s">
        <v>273</v>
      </c>
      <c r="C8" s="11">
        <f>SUM('3. Moline'!E27)</f>
        <v>204600</v>
      </c>
    </row>
    <row r="9" spans="1:3" x14ac:dyDescent="0.3">
      <c r="A9" s="10">
        <v>4</v>
      </c>
      <c r="B9" s="2" t="s">
        <v>272</v>
      </c>
      <c r="C9" s="11">
        <f>SUM('4. Neodesha'!E27)</f>
        <v>185625</v>
      </c>
    </row>
    <row r="10" spans="1:3" x14ac:dyDescent="0.3">
      <c r="A10" s="10">
        <v>5</v>
      </c>
      <c r="B10" s="2" t="s">
        <v>271</v>
      </c>
      <c r="C10" s="11">
        <f>SUM('5. Port of Catoosa'!E27)</f>
        <v>29700</v>
      </c>
    </row>
    <row r="11" spans="1:3" x14ac:dyDescent="0.3">
      <c r="A11" s="10">
        <v>6</v>
      </c>
      <c r="B11" s="2" t="s">
        <v>269</v>
      </c>
      <c r="C11" s="11">
        <f>SUM('6. Crossings'!E32)</f>
        <v>0</v>
      </c>
    </row>
    <row r="12" spans="1:3" x14ac:dyDescent="0.3">
      <c r="A12" s="10">
        <v>7</v>
      </c>
      <c r="B12" s="2" t="s">
        <v>270</v>
      </c>
      <c r="C12" s="11">
        <f>SUM('7. Turnouts'!E27)</f>
        <v>0</v>
      </c>
    </row>
    <row r="13" spans="1:3" x14ac:dyDescent="0.3">
      <c r="A13" s="10">
        <v>8</v>
      </c>
      <c r="B13" s="2" t="s">
        <v>4</v>
      </c>
      <c r="C13" s="11">
        <f>SUM('8. Bridges'!H92)</f>
        <v>0</v>
      </c>
    </row>
    <row r="14" spans="1:3" ht="15" thickBot="1" x14ac:dyDescent="0.35">
      <c r="A14" s="10">
        <v>9</v>
      </c>
      <c r="B14" s="2" t="s">
        <v>274</v>
      </c>
      <c r="C14" s="11">
        <f>SUM('9. Frank Phillips Blvd.'!G18)</f>
        <v>263000</v>
      </c>
    </row>
    <row r="15" spans="1:3" ht="15" thickBot="1" x14ac:dyDescent="0.35">
      <c r="A15" s="12" t="s">
        <v>5</v>
      </c>
      <c r="B15" s="12"/>
      <c r="C15" s="13">
        <f>SUM(C6:C14)</f>
        <v>1093362.5</v>
      </c>
    </row>
    <row r="16" spans="1:3" ht="15" thickTop="1" x14ac:dyDescent="0.3"/>
    <row r="17" ht="14.4" customHeight="1" x14ac:dyDescent="0.3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CBE55-0EA4-4607-945A-287836062252}">
  <dimension ref="A1:G18"/>
  <sheetViews>
    <sheetView topLeftCell="A7" workbookViewId="0">
      <selection activeCell="G19" sqref="G19"/>
    </sheetView>
  </sheetViews>
  <sheetFormatPr defaultRowHeight="14.4" x14ac:dyDescent="0.3"/>
  <cols>
    <col min="1" max="1" width="30.88671875" customWidth="1"/>
    <col min="2" max="2" width="28.6640625" bestFit="1" customWidth="1"/>
    <col min="3" max="3" width="8" bestFit="1" customWidth="1"/>
    <col min="4" max="4" width="5" bestFit="1" customWidth="1"/>
    <col min="5" max="5" width="7.44140625" bestFit="1" customWidth="1"/>
    <col min="6" max="6" width="12" bestFit="1" customWidth="1"/>
    <col min="7" max="7" width="17.88671875" customWidth="1"/>
  </cols>
  <sheetData>
    <row r="1" spans="1:7" x14ac:dyDescent="0.3">
      <c r="A1" s="199" t="s">
        <v>245</v>
      </c>
      <c r="B1" s="200"/>
      <c r="C1" s="200"/>
      <c r="D1" s="200"/>
      <c r="E1" s="200"/>
      <c r="F1" s="200"/>
      <c r="G1" s="201"/>
    </row>
    <row r="2" spans="1:7" x14ac:dyDescent="0.3">
      <c r="A2" s="202"/>
      <c r="B2" s="203"/>
      <c r="C2" s="203"/>
      <c r="D2" s="203"/>
      <c r="E2" s="203"/>
      <c r="F2" s="203"/>
      <c r="G2" s="204"/>
    </row>
    <row r="3" spans="1:7" ht="15" thickBot="1" x14ac:dyDescent="0.35">
      <c r="A3" s="205"/>
      <c r="B3" s="206"/>
      <c r="C3" s="206"/>
      <c r="D3" s="206"/>
      <c r="E3" s="206"/>
      <c r="F3" s="206"/>
      <c r="G3" s="207"/>
    </row>
    <row r="4" spans="1:7" x14ac:dyDescent="0.3">
      <c r="A4" s="190" t="s">
        <v>7</v>
      </c>
      <c r="B4" s="191"/>
      <c r="C4" s="191"/>
      <c r="D4" s="191"/>
      <c r="E4" s="191"/>
      <c r="F4" s="191"/>
      <c r="G4" s="192"/>
    </row>
    <row r="5" spans="1:7" x14ac:dyDescent="0.3">
      <c r="A5" s="193" t="s">
        <v>246</v>
      </c>
      <c r="B5" s="194"/>
      <c r="C5" s="194"/>
      <c r="D5" s="194"/>
      <c r="E5" s="194"/>
      <c r="F5" s="194"/>
      <c r="G5" s="195"/>
    </row>
    <row r="6" spans="1:7" ht="15" thickBot="1" x14ac:dyDescent="0.35">
      <c r="A6" s="193"/>
      <c r="B6" s="194"/>
      <c r="C6" s="194"/>
      <c r="D6" s="194"/>
      <c r="E6" s="194"/>
      <c r="F6" s="194"/>
      <c r="G6" s="195"/>
    </row>
    <row r="7" spans="1:7" ht="28.2" thickBot="1" x14ac:dyDescent="0.35">
      <c r="A7" s="111" t="s">
        <v>8</v>
      </c>
      <c r="B7" s="45" t="s">
        <v>9</v>
      </c>
      <c r="C7" s="112" t="s">
        <v>10</v>
      </c>
      <c r="D7" s="45" t="s">
        <v>11</v>
      </c>
      <c r="E7" s="45" t="s">
        <v>12</v>
      </c>
      <c r="F7" s="45" t="s">
        <v>16</v>
      </c>
      <c r="G7" s="46" t="s">
        <v>17</v>
      </c>
    </row>
    <row r="8" spans="1:7" x14ac:dyDescent="0.3">
      <c r="A8" s="306" t="s">
        <v>343</v>
      </c>
      <c r="B8" s="307"/>
      <c r="C8" s="307"/>
      <c r="D8" s="307"/>
      <c r="E8" s="307"/>
      <c r="F8" s="307"/>
      <c r="G8" s="308"/>
    </row>
    <row r="9" spans="1:7" ht="15" thickBot="1" x14ac:dyDescent="0.35">
      <c r="A9" s="147" t="s">
        <v>24</v>
      </c>
      <c r="B9" s="304" t="s">
        <v>13</v>
      </c>
      <c r="C9" s="304" t="s">
        <v>14</v>
      </c>
      <c r="D9" s="118" t="s">
        <v>15</v>
      </c>
      <c r="E9" s="118"/>
      <c r="F9" s="104"/>
      <c r="G9" s="312">
        <f t="shared" ref="G9:G10" si="0">SUM(E9:F9)</f>
        <v>0</v>
      </c>
    </row>
    <row r="10" spans="1:7" ht="15" thickBot="1" x14ac:dyDescent="0.35">
      <c r="A10" s="175" t="s">
        <v>25</v>
      </c>
      <c r="B10" s="305"/>
      <c r="C10" s="305"/>
      <c r="D10" s="176" t="s">
        <v>15</v>
      </c>
      <c r="E10" s="176"/>
      <c r="F10" s="177"/>
      <c r="G10" s="312">
        <f t="shared" si="0"/>
        <v>0</v>
      </c>
    </row>
    <row r="11" spans="1:7" ht="15" thickBot="1" x14ac:dyDescent="0.35">
      <c r="A11" s="309"/>
      <c r="B11" s="310"/>
      <c r="C11" s="310"/>
      <c r="D11" s="310"/>
      <c r="E11" s="310"/>
      <c r="F11" s="310"/>
      <c r="G11" s="311"/>
    </row>
    <row r="12" spans="1:7" ht="15" thickBot="1" x14ac:dyDescent="0.35">
      <c r="A12" s="149" t="s">
        <v>70</v>
      </c>
      <c r="B12" s="150" t="s">
        <v>13</v>
      </c>
      <c r="C12" s="150" t="s">
        <v>14</v>
      </c>
      <c r="D12" s="151" t="s">
        <v>81</v>
      </c>
      <c r="E12" s="151">
        <v>1</v>
      </c>
      <c r="F12" s="152">
        <v>262999</v>
      </c>
      <c r="G12" s="153">
        <f t="shared" ref="G12" si="1">SUM(E12:F12)</f>
        <v>263000</v>
      </c>
    </row>
    <row r="13" spans="1:7" x14ac:dyDescent="0.3">
      <c r="A13" s="103"/>
      <c r="B13" s="118"/>
      <c r="C13" s="118"/>
      <c r="D13" s="118"/>
      <c r="E13" s="118"/>
      <c r="F13" s="104"/>
      <c r="G13" s="148">
        <f>SUM(G8:G12)</f>
        <v>263000</v>
      </c>
    </row>
    <row r="14" spans="1:7" x14ac:dyDescent="0.3">
      <c r="A14" s="301" t="s">
        <v>79</v>
      </c>
      <c r="B14" s="302"/>
      <c r="C14" s="302"/>
      <c r="D14" s="302"/>
      <c r="E14" s="302"/>
      <c r="F14" s="302"/>
      <c r="G14" s="303"/>
    </row>
    <row r="15" spans="1:7" x14ac:dyDescent="0.3">
      <c r="A15" s="103" t="s">
        <v>24</v>
      </c>
      <c r="B15" s="118"/>
      <c r="C15" s="118"/>
      <c r="D15" s="118"/>
      <c r="E15" s="118"/>
      <c r="F15" s="104"/>
      <c r="G15" s="114">
        <f>SUM(B15)</f>
        <v>0</v>
      </c>
    </row>
    <row r="16" spans="1:7" x14ac:dyDescent="0.3">
      <c r="A16" s="103" t="s">
        <v>25</v>
      </c>
      <c r="B16" s="118"/>
      <c r="C16" s="118"/>
      <c r="D16" s="118"/>
      <c r="E16" s="118"/>
      <c r="F16" s="104"/>
      <c r="G16" s="113">
        <f>SUM(B16)</f>
        <v>0</v>
      </c>
    </row>
    <row r="17" spans="1:7" x14ac:dyDescent="0.3">
      <c r="A17" s="103"/>
      <c r="B17" s="106"/>
      <c r="C17" s="118"/>
      <c r="D17" s="118"/>
      <c r="E17" s="118"/>
      <c r="F17" s="104"/>
      <c r="G17" s="105"/>
    </row>
    <row r="18" spans="1:7" ht="15" thickBot="1" x14ac:dyDescent="0.35">
      <c r="A18" s="107" t="s">
        <v>18</v>
      </c>
      <c r="B18" s="108"/>
      <c r="C18" s="108"/>
      <c r="D18" s="108"/>
      <c r="E18" s="109"/>
      <c r="F18" s="108"/>
      <c r="G18" s="110">
        <f>SUM(G9, G10, G13,G15,G16)</f>
        <v>263000</v>
      </c>
    </row>
  </sheetData>
  <mergeCells count="9">
    <mergeCell ref="A14:G14"/>
    <mergeCell ref="A1:G3"/>
    <mergeCell ref="A4:G4"/>
    <mergeCell ref="A5:G5"/>
    <mergeCell ref="A6:G6"/>
    <mergeCell ref="B9:B10"/>
    <mergeCell ref="C9:C10"/>
    <mergeCell ref="A8:G8"/>
    <mergeCell ref="A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1708E-F866-4E3F-B21A-CF56F1BFE8EA}">
  <dimension ref="A1:E21"/>
  <sheetViews>
    <sheetView workbookViewId="0">
      <selection activeCell="E16" sqref="E16"/>
    </sheetView>
  </sheetViews>
  <sheetFormatPr defaultRowHeight="14.4" x14ac:dyDescent="0.3"/>
  <cols>
    <col min="1" max="1" width="35.6640625" customWidth="1"/>
    <col min="4" max="4" width="12.44140625" bestFit="1" customWidth="1"/>
    <col min="5" max="5" width="12" bestFit="1" customWidth="1"/>
  </cols>
  <sheetData>
    <row r="1" spans="1:5" x14ac:dyDescent="0.3">
      <c r="A1" s="199" t="s">
        <v>73</v>
      </c>
      <c r="B1" s="200"/>
      <c r="C1" s="200"/>
      <c r="D1" s="200"/>
      <c r="E1" s="201"/>
    </row>
    <row r="2" spans="1:5" x14ac:dyDescent="0.3">
      <c r="A2" s="202"/>
      <c r="B2" s="203"/>
      <c r="C2" s="203"/>
      <c r="D2" s="203"/>
      <c r="E2" s="204"/>
    </row>
    <row r="3" spans="1:5" ht="15" thickBot="1" x14ac:dyDescent="0.35">
      <c r="A3" s="205"/>
      <c r="B3" s="206"/>
      <c r="C3" s="206"/>
      <c r="D3" s="206"/>
      <c r="E3" s="207"/>
    </row>
    <row r="4" spans="1:5" x14ac:dyDescent="0.3">
      <c r="A4" s="190" t="s">
        <v>56</v>
      </c>
      <c r="B4" s="191"/>
      <c r="C4" s="191"/>
      <c r="D4" s="191"/>
      <c r="E4" s="192"/>
    </row>
    <row r="5" spans="1:5" x14ac:dyDescent="0.3">
      <c r="A5" s="193" t="s">
        <v>244</v>
      </c>
      <c r="B5" s="194"/>
      <c r="C5" s="194"/>
      <c r="D5" s="194"/>
      <c r="E5" s="195"/>
    </row>
    <row r="6" spans="1:5" ht="15" thickBot="1" x14ac:dyDescent="0.35">
      <c r="A6" s="196"/>
      <c r="B6" s="197"/>
      <c r="C6" s="197"/>
      <c r="D6" s="197"/>
      <c r="E6" s="198"/>
    </row>
    <row r="7" spans="1:5" ht="15" thickBot="1" x14ac:dyDescent="0.35">
      <c r="A7" s="44" t="s">
        <v>8</v>
      </c>
      <c r="B7" s="45" t="s">
        <v>12</v>
      </c>
      <c r="C7" s="45" t="s">
        <v>11</v>
      </c>
      <c r="D7" s="45" t="s">
        <v>16</v>
      </c>
      <c r="E7" s="47" t="s">
        <v>17</v>
      </c>
    </row>
    <row r="8" spans="1:5" x14ac:dyDescent="0.3">
      <c r="A8" s="21" t="s">
        <v>266</v>
      </c>
      <c r="B8" s="116"/>
      <c r="C8" s="24" t="s">
        <v>81</v>
      </c>
      <c r="D8" s="116"/>
      <c r="E8" s="88">
        <f t="shared" ref="E8:E14" si="0">SUM(B8*D8)</f>
        <v>0</v>
      </c>
    </row>
    <row r="9" spans="1:5" s="20" customFormat="1" x14ac:dyDescent="0.3">
      <c r="A9" s="86" t="s">
        <v>247</v>
      </c>
      <c r="B9" s="87"/>
      <c r="C9" s="49" t="s">
        <v>47</v>
      </c>
      <c r="D9" s="36"/>
      <c r="E9" s="88">
        <f t="shared" si="0"/>
        <v>0</v>
      </c>
    </row>
    <row r="10" spans="1:5" s="20" customFormat="1" x14ac:dyDescent="0.3">
      <c r="A10" s="86" t="s">
        <v>248</v>
      </c>
      <c r="B10" s="87"/>
      <c r="C10" s="49" t="s">
        <v>47</v>
      </c>
      <c r="D10" s="36"/>
      <c r="E10" s="88">
        <f t="shared" si="0"/>
        <v>0</v>
      </c>
    </row>
    <row r="11" spans="1:5" x14ac:dyDescent="0.3">
      <c r="A11" s="21" t="s">
        <v>57</v>
      </c>
      <c r="B11" s="23"/>
      <c r="C11" s="24" t="s">
        <v>41</v>
      </c>
      <c r="D11" s="43"/>
      <c r="E11" s="37">
        <f t="shared" si="0"/>
        <v>0</v>
      </c>
    </row>
    <row r="12" spans="1:5" x14ac:dyDescent="0.3">
      <c r="A12" s="21" t="s">
        <v>58</v>
      </c>
      <c r="B12" s="23"/>
      <c r="C12" s="24" t="s">
        <v>41</v>
      </c>
      <c r="D12" s="43"/>
      <c r="E12" s="37">
        <f t="shared" si="0"/>
        <v>0</v>
      </c>
    </row>
    <row r="13" spans="1:5" x14ac:dyDescent="0.3">
      <c r="A13" s="21" t="s">
        <v>59</v>
      </c>
      <c r="B13" s="23"/>
      <c r="C13" s="24" t="s">
        <v>41</v>
      </c>
      <c r="D13" s="43"/>
      <c r="E13" s="37">
        <f t="shared" si="0"/>
        <v>0</v>
      </c>
    </row>
    <row r="14" spans="1:5" x14ac:dyDescent="0.3">
      <c r="A14" s="21" t="s">
        <v>60</v>
      </c>
      <c r="B14" s="23"/>
      <c r="C14" s="24" t="s">
        <v>41</v>
      </c>
      <c r="D14" s="43"/>
      <c r="E14" s="37">
        <f t="shared" si="0"/>
        <v>0</v>
      </c>
    </row>
    <row r="15" spans="1:5" x14ac:dyDescent="0.3">
      <c r="A15" s="208" t="s">
        <v>254</v>
      </c>
      <c r="B15" s="23"/>
      <c r="C15" s="24" t="s">
        <v>52</v>
      </c>
      <c r="D15" s="43"/>
      <c r="E15" s="38">
        <f>SUM(B15*D15)</f>
        <v>0</v>
      </c>
    </row>
    <row r="16" spans="1:5" x14ac:dyDescent="0.3">
      <c r="A16" s="208"/>
      <c r="B16" s="23"/>
      <c r="C16" s="24"/>
      <c r="D16" s="43"/>
      <c r="E16" s="53">
        <f>SUM(E8:E15)</f>
        <v>0</v>
      </c>
    </row>
    <row r="17" spans="1:5" x14ac:dyDescent="0.3">
      <c r="A17" s="187" t="s">
        <v>78</v>
      </c>
      <c r="B17" s="188"/>
      <c r="C17" s="188"/>
      <c r="D17" s="188"/>
      <c r="E17" s="189"/>
    </row>
    <row r="18" spans="1:5" x14ac:dyDescent="0.3">
      <c r="A18" s="35" t="s">
        <v>24</v>
      </c>
      <c r="B18" s="24"/>
      <c r="C18" s="24"/>
      <c r="D18" s="24"/>
      <c r="E18" s="52">
        <f>SUM(B18)</f>
        <v>0</v>
      </c>
    </row>
    <row r="19" spans="1:5" x14ac:dyDescent="0.3">
      <c r="A19" s="35" t="s">
        <v>25</v>
      </c>
      <c r="B19" s="24"/>
      <c r="C19" s="24"/>
      <c r="D19" s="24"/>
      <c r="E19" s="51">
        <f>SUM(B19)</f>
        <v>0</v>
      </c>
    </row>
    <row r="20" spans="1:5" x14ac:dyDescent="0.3">
      <c r="A20" s="35"/>
      <c r="B20" s="33"/>
      <c r="C20" s="33"/>
      <c r="D20" s="33"/>
      <c r="E20" s="34"/>
    </row>
    <row r="21" spans="1:5" ht="15" thickBot="1" x14ac:dyDescent="0.35">
      <c r="A21" s="30" t="s">
        <v>54</v>
      </c>
      <c r="B21" s="41"/>
      <c r="C21" s="41"/>
      <c r="D21" s="41"/>
      <c r="E21" s="42">
        <f>SUM(E16,E18,E19)</f>
        <v>0</v>
      </c>
    </row>
  </sheetData>
  <mergeCells count="6">
    <mergeCell ref="A17:E17"/>
    <mergeCell ref="A4:E4"/>
    <mergeCell ref="A5:E5"/>
    <mergeCell ref="A6:E6"/>
    <mergeCell ref="A1:E3"/>
    <mergeCell ref="A15:A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961C4-6C67-420B-B176-8936B8DD1DFF}">
  <dimension ref="A1:E27"/>
  <sheetViews>
    <sheetView workbookViewId="0">
      <selection activeCell="E15" sqref="E15"/>
    </sheetView>
  </sheetViews>
  <sheetFormatPr defaultRowHeight="14.4" x14ac:dyDescent="0.3"/>
  <cols>
    <col min="1" max="1" width="34.88671875" customWidth="1"/>
    <col min="2" max="2" width="11.77734375" customWidth="1"/>
    <col min="3" max="3" width="5" bestFit="1" customWidth="1"/>
    <col min="4" max="4" width="11" bestFit="1" customWidth="1"/>
    <col min="5" max="5" width="15.88671875" customWidth="1"/>
  </cols>
  <sheetData>
    <row r="1" spans="1:5" x14ac:dyDescent="0.3">
      <c r="A1" s="209" t="s">
        <v>73</v>
      </c>
      <c r="B1" s="210"/>
      <c r="C1" s="210"/>
      <c r="D1" s="210"/>
      <c r="E1" s="211"/>
    </row>
    <row r="2" spans="1:5" x14ac:dyDescent="0.3">
      <c r="A2" s="212"/>
      <c r="B2" s="213"/>
      <c r="C2" s="213"/>
      <c r="D2" s="213"/>
      <c r="E2" s="214"/>
    </row>
    <row r="3" spans="1:5" ht="15" thickBot="1" x14ac:dyDescent="0.35">
      <c r="A3" s="215" t="s">
        <v>243</v>
      </c>
      <c r="B3" s="216"/>
      <c r="C3" s="216"/>
      <c r="D3" s="216"/>
      <c r="E3" s="217"/>
    </row>
    <row r="4" spans="1:5" x14ac:dyDescent="0.3">
      <c r="A4" s="199" t="s">
        <v>61</v>
      </c>
      <c r="B4" s="200"/>
      <c r="C4" s="200"/>
      <c r="D4" s="200"/>
      <c r="E4" s="201"/>
    </row>
    <row r="5" spans="1:5" x14ac:dyDescent="0.3">
      <c r="A5" s="221" t="s">
        <v>237</v>
      </c>
      <c r="B5" s="222"/>
      <c r="C5" s="222"/>
      <c r="D5" s="222"/>
      <c r="E5" s="223"/>
    </row>
    <row r="6" spans="1:5" ht="15" thickBot="1" x14ac:dyDescent="0.35">
      <c r="A6" s="224"/>
      <c r="B6" s="225"/>
      <c r="C6" s="225"/>
      <c r="D6" s="225"/>
      <c r="E6" s="226"/>
    </row>
    <row r="7" spans="1:5" ht="15" thickBot="1" x14ac:dyDescent="0.35">
      <c r="A7" s="44" t="s">
        <v>8</v>
      </c>
      <c r="B7" s="45" t="s">
        <v>12</v>
      </c>
      <c r="C7" s="45" t="s">
        <v>11</v>
      </c>
      <c r="D7" s="45" t="s">
        <v>16</v>
      </c>
      <c r="E7" s="47" t="s">
        <v>6</v>
      </c>
    </row>
    <row r="8" spans="1:5" x14ac:dyDescent="0.3">
      <c r="A8" s="218" t="s">
        <v>39</v>
      </c>
      <c r="B8" s="219"/>
      <c r="C8" s="219"/>
      <c r="D8" s="219"/>
      <c r="E8" s="220"/>
    </row>
    <row r="9" spans="1:5" x14ac:dyDescent="0.3">
      <c r="A9" s="154" t="s">
        <v>266</v>
      </c>
      <c r="B9" s="115"/>
      <c r="C9" s="24" t="s">
        <v>81</v>
      </c>
      <c r="D9" s="115"/>
      <c r="E9" s="37">
        <f t="shared" ref="E9:E14" si="0">SUM(B9*D9)</f>
        <v>0</v>
      </c>
    </row>
    <row r="10" spans="1:5" x14ac:dyDescent="0.3">
      <c r="A10" s="21" t="s">
        <v>40</v>
      </c>
      <c r="B10" s="23"/>
      <c r="C10" s="24" t="s">
        <v>41</v>
      </c>
      <c r="D10" s="36"/>
      <c r="E10" s="37">
        <f t="shared" si="0"/>
        <v>0</v>
      </c>
    </row>
    <row r="11" spans="1:5" x14ac:dyDescent="0.3">
      <c r="A11" s="21" t="s">
        <v>42</v>
      </c>
      <c r="B11" s="23"/>
      <c r="C11" s="24" t="s">
        <v>43</v>
      </c>
      <c r="D11" s="36"/>
      <c r="E11" s="37">
        <f t="shared" si="0"/>
        <v>0</v>
      </c>
    </row>
    <row r="12" spans="1:5" x14ac:dyDescent="0.3">
      <c r="A12" s="21" t="s">
        <v>44</v>
      </c>
      <c r="B12" s="23"/>
      <c r="C12" s="24" t="s">
        <v>41</v>
      </c>
      <c r="D12" s="36"/>
      <c r="E12" s="37">
        <f t="shared" si="0"/>
        <v>0</v>
      </c>
    </row>
    <row r="13" spans="1:5" x14ac:dyDescent="0.3">
      <c r="A13" s="21" t="s">
        <v>45</v>
      </c>
      <c r="B13" s="23"/>
      <c r="C13" s="24" t="s">
        <v>41</v>
      </c>
      <c r="D13" s="36"/>
      <c r="E13" s="37">
        <f t="shared" si="0"/>
        <v>0</v>
      </c>
    </row>
    <row r="14" spans="1:5" x14ac:dyDescent="0.3">
      <c r="A14" s="21" t="s">
        <v>46</v>
      </c>
      <c r="B14" s="23">
        <v>29850</v>
      </c>
      <c r="C14" s="24" t="s">
        <v>47</v>
      </c>
      <c r="D14" s="36">
        <v>13.75</v>
      </c>
      <c r="E14" s="37">
        <f t="shared" si="0"/>
        <v>410437.5</v>
      </c>
    </row>
    <row r="15" spans="1:5" x14ac:dyDescent="0.3">
      <c r="A15" s="35"/>
      <c r="B15" s="24"/>
      <c r="C15" s="24"/>
      <c r="D15" s="27"/>
      <c r="E15" s="53">
        <f>SUM(E9:E14)</f>
        <v>410437.5</v>
      </c>
    </row>
    <row r="16" spans="1:5" x14ac:dyDescent="0.3">
      <c r="A16" s="218" t="s">
        <v>48</v>
      </c>
      <c r="B16" s="219"/>
      <c r="C16" s="219"/>
      <c r="D16" s="219"/>
      <c r="E16" s="220"/>
    </row>
    <row r="17" spans="1:5" x14ac:dyDescent="0.3">
      <c r="A17" s="21" t="s">
        <v>49</v>
      </c>
      <c r="B17" s="23"/>
      <c r="C17" s="24" t="s">
        <v>41</v>
      </c>
      <c r="D17" s="26"/>
      <c r="E17" s="38">
        <f t="shared" ref="E17:E21" si="1">SUM(B17*D17)</f>
        <v>0</v>
      </c>
    </row>
    <row r="18" spans="1:5" x14ac:dyDescent="0.3">
      <c r="A18" s="21" t="s">
        <v>50</v>
      </c>
      <c r="B18" s="23"/>
      <c r="C18" s="24" t="s">
        <v>41</v>
      </c>
      <c r="D18" s="26"/>
      <c r="E18" s="38">
        <f t="shared" si="1"/>
        <v>0</v>
      </c>
    </row>
    <row r="19" spans="1:5" x14ac:dyDescent="0.3">
      <c r="A19" s="21" t="s">
        <v>51</v>
      </c>
      <c r="B19" s="23"/>
      <c r="C19" s="24" t="s">
        <v>41</v>
      </c>
      <c r="D19" s="26"/>
      <c r="E19" s="38">
        <f t="shared" si="1"/>
        <v>0</v>
      </c>
    </row>
    <row r="20" spans="1:5" x14ac:dyDescent="0.3">
      <c r="A20" s="86" t="s">
        <v>71</v>
      </c>
      <c r="B20" s="87"/>
      <c r="C20" s="49" t="s">
        <v>81</v>
      </c>
      <c r="D20" s="25"/>
      <c r="E20" s="119">
        <f t="shared" si="1"/>
        <v>0</v>
      </c>
    </row>
    <row r="21" spans="1:5" x14ac:dyDescent="0.3">
      <c r="A21" s="21" t="s">
        <v>253</v>
      </c>
      <c r="B21" s="23"/>
      <c r="C21" s="24" t="s">
        <v>52</v>
      </c>
      <c r="D21" s="26"/>
      <c r="E21" s="38">
        <f t="shared" si="1"/>
        <v>0</v>
      </c>
    </row>
    <row r="22" spans="1:5" x14ac:dyDescent="0.3">
      <c r="A22" s="35"/>
      <c r="B22" s="39"/>
      <c r="C22" s="39"/>
      <c r="D22" s="39"/>
      <c r="E22" s="51">
        <f>SUM(E17:E21)</f>
        <v>0</v>
      </c>
    </row>
    <row r="23" spans="1:5" x14ac:dyDescent="0.3">
      <c r="A23" s="187" t="s">
        <v>79</v>
      </c>
      <c r="B23" s="188"/>
      <c r="C23" s="188"/>
      <c r="D23" s="188"/>
      <c r="E23" s="189"/>
    </row>
    <row r="24" spans="1:5" x14ac:dyDescent="0.3">
      <c r="A24" s="35" t="s">
        <v>24</v>
      </c>
      <c r="B24" s="39"/>
      <c r="C24" s="39"/>
      <c r="D24" s="39"/>
      <c r="E24" s="52">
        <f>SUM(B24)</f>
        <v>0</v>
      </c>
    </row>
    <row r="25" spans="1:5" x14ac:dyDescent="0.3">
      <c r="A25" s="35" t="s">
        <v>80</v>
      </c>
      <c r="B25" s="39"/>
      <c r="C25" s="39"/>
      <c r="D25" s="39"/>
      <c r="E25" s="51">
        <f>SUM(B25)</f>
        <v>0</v>
      </c>
    </row>
    <row r="26" spans="1:5" x14ac:dyDescent="0.3">
      <c r="A26" s="35"/>
      <c r="B26" s="39"/>
      <c r="C26" s="39"/>
      <c r="D26" s="39"/>
      <c r="E26" s="40"/>
    </row>
    <row r="27" spans="1:5" ht="15" thickBot="1" x14ac:dyDescent="0.35">
      <c r="A27" s="30" t="s">
        <v>54</v>
      </c>
      <c r="B27" s="41"/>
      <c r="C27" s="41"/>
      <c r="D27" s="41"/>
      <c r="E27" s="42">
        <f>SUM(E22,E15,E24,E25)</f>
        <v>410437.5</v>
      </c>
    </row>
  </sheetData>
  <mergeCells count="8">
    <mergeCell ref="A1:E2"/>
    <mergeCell ref="A3:E3"/>
    <mergeCell ref="A8:E8"/>
    <mergeCell ref="A16:E16"/>
    <mergeCell ref="A23:E23"/>
    <mergeCell ref="A4:E4"/>
    <mergeCell ref="A5:E5"/>
    <mergeCell ref="A6:E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CC45D-337D-4AF0-9A9F-3C66C6393BA0}">
  <dimension ref="A1:E27"/>
  <sheetViews>
    <sheetView tabSelected="1" workbookViewId="0">
      <selection activeCell="E15" sqref="E15"/>
    </sheetView>
  </sheetViews>
  <sheetFormatPr defaultRowHeight="14.4" x14ac:dyDescent="0.3"/>
  <cols>
    <col min="1" max="1" width="25.88671875" customWidth="1"/>
    <col min="2" max="2" width="8.5546875" bestFit="1" customWidth="1"/>
    <col min="3" max="3" width="5" bestFit="1" customWidth="1"/>
    <col min="4" max="4" width="11" bestFit="1" customWidth="1"/>
    <col min="5" max="5" width="14" customWidth="1"/>
  </cols>
  <sheetData>
    <row r="1" spans="1:5" x14ac:dyDescent="0.3">
      <c r="A1" s="227" t="s">
        <v>72</v>
      </c>
      <c r="B1" s="228"/>
      <c r="C1" s="228"/>
      <c r="D1" s="228"/>
      <c r="E1" s="229"/>
    </row>
    <row r="2" spans="1:5" x14ac:dyDescent="0.3">
      <c r="A2" s="230"/>
      <c r="B2" s="231"/>
      <c r="C2" s="231"/>
      <c r="D2" s="231"/>
      <c r="E2" s="232"/>
    </row>
    <row r="3" spans="1:5" ht="15" thickBot="1" x14ac:dyDescent="0.35">
      <c r="A3" s="233" t="s">
        <v>242</v>
      </c>
      <c r="B3" s="234"/>
      <c r="C3" s="234"/>
      <c r="D3" s="234"/>
      <c r="E3" s="235"/>
    </row>
    <row r="4" spans="1:5" x14ac:dyDescent="0.3">
      <c r="A4" s="242" t="s">
        <v>74</v>
      </c>
      <c r="B4" s="243"/>
      <c r="C4" s="243"/>
      <c r="D4" s="243"/>
      <c r="E4" s="244"/>
    </row>
    <row r="5" spans="1:5" x14ac:dyDescent="0.3">
      <c r="A5" s="221" t="s">
        <v>77</v>
      </c>
      <c r="B5" s="222"/>
      <c r="C5" s="222"/>
      <c r="D5" s="222"/>
      <c r="E5" s="223"/>
    </row>
    <row r="6" spans="1:5" ht="15" thickBot="1" x14ac:dyDescent="0.35">
      <c r="A6" s="239"/>
      <c r="B6" s="240"/>
      <c r="C6" s="240"/>
      <c r="D6" s="240"/>
      <c r="E6" s="241"/>
    </row>
    <row r="7" spans="1:5" ht="15" thickBot="1" x14ac:dyDescent="0.35">
      <c r="A7" s="44" t="s">
        <v>8</v>
      </c>
      <c r="B7" s="45" t="s">
        <v>12</v>
      </c>
      <c r="C7" s="45" t="s">
        <v>11</v>
      </c>
      <c r="D7" s="45" t="s">
        <v>55</v>
      </c>
      <c r="E7" s="46" t="s">
        <v>6</v>
      </c>
    </row>
    <row r="8" spans="1:5" x14ac:dyDescent="0.3">
      <c r="A8" s="236" t="s">
        <v>39</v>
      </c>
      <c r="B8" s="237"/>
      <c r="C8" s="237"/>
      <c r="D8" s="237"/>
      <c r="E8" s="238"/>
    </row>
    <row r="9" spans="1:5" s="156" customFormat="1" x14ac:dyDescent="0.3">
      <c r="A9" s="21" t="s">
        <v>266</v>
      </c>
      <c r="B9" s="155"/>
      <c r="C9" s="24" t="s">
        <v>81</v>
      </c>
      <c r="D9" s="155"/>
      <c r="E9" s="28">
        <f>SUM(B9*D9)</f>
        <v>0</v>
      </c>
    </row>
    <row r="10" spans="1:5" x14ac:dyDescent="0.3">
      <c r="A10" s="21" t="s">
        <v>40</v>
      </c>
      <c r="B10" s="23"/>
      <c r="C10" s="24" t="s">
        <v>41</v>
      </c>
      <c r="D10" s="25"/>
      <c r="E10" s="28">
        <f>SUM(B10*D10)</f>
        <v>0</v>
      </c>
    </row>
    <row r="11" spans="1:5" x14ac:dyDescent="0.3">
      <c r="A11" s="21" t="s">
        <v>42</v>
      </c>
      <c r="B11" s="23"/>
      <c r="C11" s="24" t="s">
        <v>43</v>
      </c>
      <c r="D11" s="26"/>
      <c r="E11" s="28">
        <f>SUM(B11*D11)</f>
        <v>0</v>
      </c>
    </row>
    <row r="12" spans="1:5" x14ac:dyDescent="0.3">
      <c r="A12" s="21" t="s">
        <v>44</v>
      </c>
      <c r="B12" s="23"/>
      <c r="C12" s="24" t="s">
        <v>41</v>
      </c>
      <c r="D12" s="26"/>
      <c r="E12" s="28">
        <f t="shared" ref="E12:E14" si="0">SUM(B12*D12)</f>
        <v>0</v>
      </c>
    </row>
    <row r="13" spans="1:5" x14ac:dyDescent="0.3">
      <c r="A13" s="21" t="s">
        <v>45</v>
      </c>
      <c r="B13" s="23"/>
      <c r="C13" s="24" t="s">
        <v>41</v>
      </c>
      <c r="D13" s="26"/>
      <c r="E13" s="28">
        <f t="shared" si="0"/>
        <v>0</v>
      </c>
    </row>
    <row r="14" spans="1:5" x14ac:dyDescent="0.3">
      <c r="A14" s="21" t="s">
        <v>46</v>
      </c>
      <c r="B14" s="23">
        <v>14880</v>
      </c>
      <c r="C14" s="24" t="s">
        <v>47</v>
      </c>
      <c r="D14" s="26">
        <v>13.75</v>
      </c>
      <c r="E14" s="28">
        <f t="shared" si="0"/>
        <v>204600</v>
      </c>
    </row>
    <row r="15" spans="1:5" x14ac:dyDescent="0.3">
      <c r="A15" s="21"/>
      <c r="B15" s="24"/>
      <c r="C15" s="24"/>
      <c r="D15" s="27"/>
      <c r="E15" s="54">
        <f>SUM(E9:E14)</f>
        <v>204600</v>
      </c>
    </row>
    <row r="16" spans="1:5" x14ac:dyDescent="0.3">
      <c r="A16" s="236" t="s">
        <v>48</v>
      </c>
      <c r="B16" s="237"/>
      <c r="C16" s="237"/>
      <c r="D16" s="237"/>
      <c r="E16" s="238"/>
    </row>
    <row r="17" spans="1:5" x14ac:dyDescent="0.3">
      <c r="A17" s="21" t="s">
        <v>49</v>
      </c>
      <c r="B17" s="23"/>
      <c r="C17" s="24" t="s">
        <v>41</v>
      </c>
      <c r="D17" s="29"/>
      <c r="E17" s="28">
        <f>SUM(B17*D17)</f>
        <v>0</v>
      </c>
    </row>
    <row r="18" spans="1:5" x14ac:dyDescent="0.3">
      <c r="A18" s="21" t="s">
        <v>50</v>
      </c>
      <c r="B18" s="23"/>
      <c r="C18" s="24" t="s">
        <v>41</v>
      </c>
      <c r="D18" s="29"/>
      <c r="E18" s="28">
        <f t="shared" ref="E18:E21" si="1">SUM(B18*D18)</f>
        <v>0</v>
      </c>
    </row>
    <row r="19" spans="1:5" x14ac:dyDescent="0.3">
      <c r="A19" s="21" t="s">
        <v>51</v>
      </c>
      <c r="B19" s="23"/>
      <c r="C19" s="24" t="s">
        <v>41</v>
      </c>
      <c r="D19" s="29"/>
      <c r="E19" s="28">
        <f t="shared" si="1"/>
        <v>0</v>
      </c>
    </row>
    <row r="20" spans="1:5" x14ac:dyDescent="0.3">
      <c r="A20" s="86" t="s">
        <v>71</v>
      </c>
      <c r="B20" s="87"/>
      <c r="C20" s="49" t="s">
        <v>81</v>
      </c>
      <c r="D20" s="120"/>
      <c r="E20" s="121">
        <f t="shared" si="1"/>
        <v>0</v>
      </c>
    </row>
    <row r="21" spans="1:5" x14ac:dyDescent="0.3">
      <c r="A21" s="21" t="s">
        <v>253</v>
      </c>
      <c r="B21" s="23"/>
      <c r="C21" s="24" t="s">
        <v>52</v>
      </c>
      <c r="D21" s="29"/>
      <c r="E21" s="28">
        <f t="shared" si="1"/>
        <v>0</v>
      </c>
    </row>
    <row r="22" spans="1:5" x14ac:dyDescent="0.3">
      <c r="A22" s="21"/>
      <c r="B22" s="23"/>
      <c r="C22" s="24"/>
      <c r="D22" s="29"/>
      <c r="E22" s="54">
        <f>SUM(E17:E21)</f>
        <v>0</v>
      </c>
    </row>
    <row r="23" spans="1:5" x14ac:dyDescent="0.3">
      <c r="A23" s="236" t="s">
        <v>79</v>
      </c>
      <c r="B23" s="237"/>
      <c r="C23" s="237"/>
      <c r="D23" s="237"/>
      <c r="E23" s="238"/>
    </row>
    <row r="24" spans="1:5" x14ac:dyDescent="0.3">
      <c r="A24" s="21" t="s">
        <v>24</v>
      </c>
      <c r="B24" s="23"/>
      <c r="C24" s="24"/>
      <c r="D24" s="29"/>
      <c r="E24" s="55">
        <f>SUM(B24)</f>
        <v>0</v>
      </c>
    </row>
    <row r="25" spans="1:5" x14ac:dyDescent="0.3">
      <c r="A25" s="21" t="s">
        <v>25</v>
      </c>
      <c r="B25" s="23"/>
      <c r="C25" s="24"/>
      <c r="D25" s="29"/>
      <c r="E25" s="54">
        <f>SUM(B25)</f>
        <v>0</v>
      </c>
    </row>
    <row r="26" spans="1:5" x14ac:dyDescent="0.3">
      <c r="A26" s="21"/>
      <c r="B26" s="24"/>
      <c r="C26" s="24"/>
      <c r="D26" s="24"/>
      <c r="E26" s="28"/>
    </row>
    <row r="27" spans="1:5" ht="15" thickBot="1" x14ac:dyDescent="0.35">
      <c r="A27" s="30" t="s">
        <v>54</v>
      </c>
      <c r="B27" s="31"/>
      <c r="C27" s="31"/>
      <c r="D27" s="31"/>
      <c r="E27" s="32">
        <f>SUM(E15,E22,E24,E25)</f>
        <v>204600</v>
      </c>
    </row>
  </sheetData>
  <mergeCells count="8">
    <mergeCell ref="A1:E2"/>
    <mergeCell ref="A3:E3"/>
    <mergeCell ref="A8:E8"/>
    <mergeCell ref="A16:E16"/>
    <mergeCell ref="A23:E23"/>
    <mergeCell ref="A6:E6"/>
    <mergeCell ref="A5:E5"/>
    <mergeCell ref="A4:E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D19CF-44D4-4E26-B59C-CD5500F9FD0E}">
  <dimension ref="A1:E27"/>
  <sheetViews>
    <sheetView workbookViewId="0">
      <selection activeCell="E15" sqref="E15"/>
    </sheetView>
  </sheetViews>
  <sheetFormatPr defaultRowHeight="14.4" x14ac:dyDescent="0.3"/>
  <cols>
    <col min="1" max="1" width="29.21875" customWidth="1"/>
    <col min="2" max="2" width="8.5546875" bestFit="1" customWidth="1"/>
    <col min="3" max="3" width="5" bestFit="1" customWidth="1"/>
    <col min="4" max="4" width="11" bestFit="1" customWidth="1"/>
    <col min="5" max="5" width="13.5546875" customWidth="1"/>
  </cols>
  <sheetData>
    <row r="1" spans="1:5" x14ac:dyDescent="0.3">
      <c r="A1" s="227" t="s">
        <v>75</v>
      </c>
      <c r="B1" s="228"/>
      <c r="C1" s="228"/>
      <c r="D1" s="228"/>
      <c r="E1" s="229"/>
    </row>
    <row r="2" spans="1:5" x14ac:dyDescent="0.3">
      <c r="A2" s="230"/>
      <c r="B2" s="231"/>
      <c r="C2" s="231"/>
      <c r="D2" s="231"/>
      <c r="E2" s="232"/>
    </row>
    <row r="3" spans="1:5" ht="15" thickBot="1" x14ac:dyDescent="0.35">
      <c r="A3" s="233" t="s">
        <v>242</v>
      </c>
      <c r="B3" s="234"/>
      <c r="C3" s="234"/>
      <c r="D3" s="234"/>
      <c r="E3" s="235"/>
    </row>
    <row r="4" spans="1:5" x14ac:dyDescent="0.3">
      <c r="A4" s="242" t="s">
        <v>65</v>
      </c>
      <c r="B4" s="243"/>
      <c r="C4" s="243"/>
      <c r="D4" s="243"/>
      <c r="E4" s="244"/>
    </row>
    <row r="5" spans="1:5" x14ac:dyDescent="0.3">
      <c r="A5" s="221" t="s">
        <v>76</v>
      </c>
      <c r="B5" s="222"/>
      <c r="C5" s="222"/>
      <c r="D5" s="222"/>
      <c r="E5" s="223"/>
    </row>
    <row r="6" spans="1:5" ht="15" thickBot="1" x14ac:dyDescent="0.35">
      <c r="A6" s="239"/>
      <c r="B6" s="240"/>
      <c r="C6" s="240"/>
      <c r="D6" s="240"/>
      <c r="E6" s="241"/>
    </row>
    <row r="7" spans="1:5" ht="15" thickBot="1" x14ac:dyDescent="0.35">
      <c r="A7" s="44" t="s">
        <v>8</v>
      </c>
      <c r="B7" s="45" t="s">
        <v>12</v>
      </c>
      <c r="C7" s="45" t="s">
        <v>11</v>
      </c>
      <c r="D7" s="45" t="s">
        <v>55</v>
      </c>
      <c r="E7" s="46" t="s">
        <v>6</v>
      </c>
    </row>
    <row r="8" spans="1:5" x14ac:dyDescent="0.3">
      <c r="A8" s="236" t="s">
        <v>39</v>
      </c>
      <c r="B8" s="237"/>
      <c r="C8" s="237"/>
      <c r="D8" s="237"/>
      <c r="E8" s="238"/>
    </row>
    <row r="9" spans="1:5" x14ac:dyDescent="0.3">
      <c r="A9" s="21" t="s">
        <v>266</v>
      </c>
      <c r="B9" s="117"/>
      <c r="C9" s="24" t="s">
        <v>81</v>
      </c>
      <c r="D9" s="117"/>
      <c r="E9" s="28">
        <f>SUM(B9*D9)</f>
        <v>0</v>
      </c>
    </row>
    <row r="10" spans="1:5" x14ac:dyDescent="0.3">
      <c r="A10" s="21" t="s">
        <v>40</v>
      </c>
      <c r="B10" s="23"/>
      <c r="C10" s="24" t="s">
        <v>41</v>
      </c>
      <c r="D10" s="25"/>
      <c r="E10" s="28">
        <f>SUM(B10*D10)</f>
        <v>0</v>
      </c>
    </row>
    <row r="11" spans="1:5" x14ac:dyDescent="0.3">
      <c r="A11" s="21" t="s">
        <v>42</v>
      </c>
      <c r="B11" s="23"/>
      <c r="C11" s="24" t="s">
        <v>43</v>
      </c>
      <c r="D11" s="26"/>
      <c r="E11" s="28">
        <f t="shared" ref="E11:E14" si="0">SUM(B11*D11)</f>
        <v>0</v>
      </c>
    </row>
    <row r="12" spans="1:5" x14ac:dyDescent="0.3">
      <c r="A12" s="21" t="s">
        <v>44</v>
      </c>
      <c r="B12" s="23"/>
      <c r="C12" s="24" t="s">
        <v>41</v>
      </c>
      <c r="D12" s="26"/>
      <c r="E12" s="28">
        <f t="shared" si="0"/>
        <v>0</v>
      </c>
    </row>
    <row r="13" spans="1:5" x14ac:dyDescent="0.3">
      <c r="A13" s="21" t="s">
        <v>45</v>
      </c>
      <c r="B13" s="23"/>
      <c r="C13" s="24" t="s">
        <v>41</v>
      </c>
      <c r="D13" s="26"/>
      <c r="E13" s="28">
        <f t="shared" si="0"/>
        <v>0</v>
      </c>
    </row>
    <row r="14" spans="1:5" x14ac:dyDescent="0.3">
      <c r="A14" s="21" t="s">
        <v>46</v>
      </c>
      <c r="B14" s="23">
        <v>13500</v>
      </c>
      <c r="C14" s="24" t="s">
        <v>47</v>
      </c>
      <c r="D14" s="26">
        <v>13.75</v>
      </c>
      <c r="E14" s="28">
        <f t="shared" si="0"/>
        <v>185625</v>
      </c>
    </row>
    <row r="15" spans="1:5" x14ac:dyDescent="0.3">
      <c r="A15" s="21"/>
      <c r="B15" s="24"/>
      <c r="C15" s="24"/>
      <c r="D15" s="27"/>
      <c r="E15" s="56">
        <f>SUM(E9:E14)</f>
        <v>185625</v>
      </c>
    </row>
    <row r="16" spans="1:5" x14ac:dyDescent="0.3">
      <c r="A16" s="236" t="s">
        <v>48</v>
      </c>
      <c r="B16" s="237"/>
      <c r="C16" s="237"/>
      <c r="D16" s="237"/>
      <c r="E16" s="238"/>
    </row>
    <row r="17" spans="1:5" x14ac:dyDescent="0.3">
      <c r="A17" s="21" t="s">
        <v>49</v>
      </c>
      <c r="B17" s="23"/>
      <c r="C17" s="24" t="s">
        <v>41</v>
      </c>
      <c r="D17" s="29"/>
      <c r="E17" s="28">
        <f>SUM(B17*D17)</f>
        <v>0</v>
      </c>
    </row>
    <row r="18" spans="1:5" x14ac:dyDescent="0.3">
      <c r="A18" s="21" t="s">
        <v>50</v>
      </c>
      <c r="B18" s="23"/>
      <c r="C18" s="24" t="s">
        <v>41</v>
      </c>
      <c r="D18" s="29"/>
      <c r="E18" s="28">
        <f t="shared" ref="E18:E20" si="1">SUM(B18*D18)</f>
        <v>0</v>
      </c>
    </row>
    <row r="19" spans="1:5" x14ac:dyDescent="0.3">
      <c r="A19" s="21" t="s">
        <v>51</v>
      </c>
      <c r="B19" s="23"/>
      <c r="C19" s="24" t="s">
        <v>41</v>
      </c>
      <c r="D19" s="29"/>
      <c r="E19" s="28">
        <f t="shared" si="1"/>
        <v>0</v>
      </c>
    </row>
    <row r="20" spans="1:5" s="20" customFormat="1" x14ac:dyDescent="0.3">
      <c r="A20" s="86" t="s">
        <v>71</v>
      </c>
      <c r="B20" s="87"/>
      <c r="C20" s="49" t="s">
        <v>81</v>
      </c>
      <c r="D20" s="120"/>
      <c r="E20" s="121">
        <f t="shared" si="1"/>
        <v>0</v>
      </c>
    </row>
    <row r="21" spans="1:5" x14ac:dyDescent="0.3">
      <c r="A21" s="21" t="s">
        <v>253</v>
      </c>
      <c r="B21" s="23"/>
      <c r="C21" s="24" t="s">
        <v>52</v>
      </c>
      <c r="D21" s="29"/>
      <c r="E21" s="28">
        <f>SUM(B21*D21)</f>
        <v>0</v>
      </c>
    </row>
    <row r="22" spans="1:5" x14ac:dyDescent="0.3">
      <c r="A22" s="21"/>
      <c r="B22" s="23"/>
      <c r="C22" s="24"/>
      <c r="D22" s="29"/>
      <c r="E22" s="54">
        <f>SUM(E17:E21)</f>
        <v>0</v>
      </c>
    </row>
    <row r="23" spans="1:5" x14ac:dyDescent="0.3">
      <c r="A23" s="236" t="s">
        <v>79</v>
      </c>
      <c r="B23" s="237"/>
      <c r="C23" s="237"/>
      <c r="D23" s="237"/>
      <c r="E23" s="238"/>
    </row>
    <row r="24" spans="1:5" x14ac:dyDescent="0.3">
      <c r="A24" s="21" t="s">
        <v>24</v>
      </c>
      <c r="B24" s="23"/>
      <c r="C24" s="24"/>
      <c r="D24" s="29"/>
      <c r="E24" s="55">
        <f>SUM(B24)</f>
        <v>0</v>
      </c>
    </row>
    <row r="25" spans="1:5" x14ac:dyDescent="0.3">
      <c r="A25" s="21" t="s">
        <v>80</v>
      </c>
      <c r="B25" s="23"/>
      <c r="C25" s="24"/>
      <c r="D25" s="29"/>
      <c r="E25" s="54">
        <f>SUM(B25)</f>
        <v>0</v>
      </c>
    </row>
    <row r="26" spans="1:5" x14ac:dyDescent="0.3">
      <c r="A26" s="21"/>
      <c r="B26" s="24"/>
      <c r="C26" s="24"/>
      <c r="D26" s="24"/>
      <c r="E26" s="28"/>
    </row>
    <row r="27" spans="1:5" ht="15" thickBot="1" x14ac:dyDescent="0.35">
      <c r="A27" s="30" t="s">
        <v>54</v>
      </c>
      <c r="B27" s="31"/>
      <c r="C27" s="31"/>
      <c r="D27" s="31"/>
      <c r="E27" s="32">
        <f>SUM(E15,E22,E24,E25)</f>
        <v>185625</v>
      </c>
    </row>
  </sheetData>
  <mergeCells count="8">
    <mergeCell ref="A8:E8"/>
    <mergeCell ref="A16:E16"/>
    <mergeCell ref="A23:E23"/>
    <mergeCell ref="A3:E3"/>
    <mergeCell ref="A1:E2"/>
    <mergeCell ref="A4:E4"/>
    <mergeCell ref="A5:E5"/>
    <mergeCell ref="A6:E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14097-3085-41A4-B1E5-59EE5666C41F}">
  <dimension ref="A1:E27"/>
  <sheetViews>
    <sheetView topLeftCell="A7" workbookViewId="0">
      <selection activeCell="E15" sqref="E15"/>
    </sheetView>
  </sheetViews>
  <sheetFormatPr defaultRowHeight="14.4" x14ac:dyDescent="0.3"/>
  <cols>
    <col min="1" max="1" width="32.5546875" customWidth="1"/>
    <col min="2" max="2" width="7.5546875" bestFit="1" customWidth="1"/>
    <col min="3" max="3" width="5" bestFit="1" customWidth="1"/>
    <col min="4" max="4" width="10" bestFit="1" customWidth="1"/>
    <col min="5" max="5" width="13.21875" customWidth="1"/>
  </cols>
  <sheetData>
    <row r="1" spans="1:5" x14ac:dyDescent="0.3">
      <c r="A1" s="227" t="s">
        <v>37</v>
      </c>
      <c r="B1" s="228"/>
      <c r="C1" s="228"/>
      <c r="D1" s="228"/>
      <c r="E1" s="229"/>
    </row>
    <row r="2" spans="1:5" x14ac:dyDescent="0.3">
      <c r="A2" s="230"/>
      <c r="B2" s="231"/>
      <c r="C2" s="231"/>
      <c r="D2" s="231"/>
      <c r="E2" s="232"/>
    </row>
    <row r="3" spans="1:5" ht="15" thickBot="1" x14ac:dyDescent="0.35">
      <c r="A3" s="245" t="s">
        <v>241</v>
      </c>
      <c r="B3" s="246"/>
      <c r="C3" s="246"/>
      <c r="D3" s="246"/>
      <c r="E3" s="247"/>
    </row>
    <row r="4" spans="1:5" x14ac:dyDescent="0.3">
      <c r="A4" s="242" t="s">
        <v>53</v>
      </c>
      <c r="B4" s="243"/>
      <c r="C4" s="243"/>
      <c r="D4" s="243"/>
      <c r="E4" s="244"/>
    </row>
    <row r="5" spans="1:5" x14ac:dyDescent="0.3">
      <c r="A5" s="221" t="s">
        <v>82</v>
      </c>
      <c r="B5" s="222"/>
      <c r="C5" s="222"/>
      <c r="D5" s="222"/>
      <c r="E5" s="223"/>
    </row>
    <row r="6" spans="1:5" ht="15" thickBot="1" x14ac:dyDescent="0.35">
      <c r="A6" s="239"/>
      <c r="B6" s="240"/>
      <c r="C6" s="240"/>
      <c r="D6" s="240"/>
      <c r="E6" s="241"/>
    </row>
    <row r="7" spans="1:5" ht="15" thickBot="1" x14ac:dyDescent="0.35">
      <c r="A7" s="44" t="s">
        <v>8</v>
      </c>
      <c r="B7" s="45" t="s">
        <v>38</v>
      </c>
      <c r="C7" s="45" t="s">
        <v>11</v>
      </c>
      <c r="D7" s="45" t="s">
        <v>16</v>
      </c>
      <c r="E7" s="46" t="s">
        <v>6</v>
      </c>
    </row>
    <row r="8" spans="1:5" x14ac:dyDescent="0.3">
      <c r="A8" s="248" t="s">
        <v>39</v>
      </c>
      <c r="B8" s="249"/>
      <c r="C8" s="249"/>
      <c r="D8" s="249"/>
      <c r="E8" s="250"/>
    </row>
    <row r="9" spans="1:5" s="156" customFormat="1" x14ac:dyDescent="0.3">
      <c r="A9" s="21" t="s">
        <v>266</v>
      </c>
      <c r="B9" s="155"/>
      <c r="C9" s="24" t="s">
        <v>81</v>
      </c>
      <c r="D9" s="155"/>
      <c r="E9" s="37">
        <f t="shared" ref="E9:E14" si="0">SUM(B9*D9)</f>
        <v>0</v>
      </c>
    </row>
    <row r="10" spans="1:5" x14ac:dyDescent="0.3">
      <c r="A10" s="21" t="s">
        <v>40</v>
      </c>
      <c r="B10" s="23"/>
      <c r="C10" s="24" t="s">
        <v>41</v>
      </c>
      <c r="D10" s="48"/>
      <c r="E10" s="37">
        <f t="shared" si="0"/>
        <v>0</v>
      </c>
    </row>
    <row r="11" spans="1:5" x14ac:dyDescent="0.3">
      <c r="A11" s="21" t="s">
        <v>42</v>
      </c>
      <c r="B11" s="23"/>
      <c r="C11" s="49" t="s">
        <v>41</v>
      </c>
      <c r="D11" s="50"/>
      <c r="E11" s="37">
        <f t="shared" si="0"/>
        <v>0</v>
      </c>
    </row>
    <row r="12" spans="1:5" x14ac:dyDescent="0.3">
      <c r="A12" s="21" t="s">
        <v>44</v>
      </c>
      <c r="B12" s="23"/>
      <c r="C12" s="24" t="s">
        <v>41</v>
      </c>
      <c r="D12" s="50"/>
      <c r="E12" s="37">
        <f t="shared" si="0"/>
        <v>0</v>
      </c>
    </row>
    <row r="13" spans="1:5" x14ac:dyDescent="0.3">
      <c r="A13" s="21" t="s">
        <v>45</v>
      </c>
      <c r="B13" s="23"/>
      <c r="C13" s="24" t="s">
        <v>41</v>
      </c>
      <c r="D13" s="50"/>
      <c r="E13" s="37">
        <f t="shared" si="0"/>
        <v>0</v>
      </c>
    </row>
    <row r="14" spans="1:5" x14ac:dyDescent="0.3">
      <c r="A14" s="21" t="s">
        <v>46</v>
      </c>
      <c r="B14" s="23">
        <v>2160</v>
      </c>
      <c r="C14" s="24" t="s">
        <v>47</v>
      </c>
      <c r="D14" s="50">
        <v>13.75</v>
      </c>
      <c r="E14" s="37">
        <f t="shared" si="0"/>
        <v>29700</v>
      </c>
    </row>
    <row r="15" spans="1:5" x14ac:dyDescent="0.3">
      <c r="A15" s="21"/>
      <c r="B15" s="23"/>
      <c r="C15" s="24"/>
      <c r="D15" s="50"/>
      <c r="E15" s="53">
        <f>SUM(E9:E14)</f>
        <v>29700</v>
      </c>
    </row>
    <row r="16" spans="1:5" x14ac:dyDescent="0.3">
      <c r="A16" s="236" t="s">
        <v>48</v>
      </c>
      <c r="B16" s="237"/>
      <c r="C16" s="237"/>
      <c r="D16" s="237"/>
      <c r="E16" s="238"/>
    </row>
    <row r="17" spans="1:5" x14ac:dyDescent="0.3">
      <c r="A17" s="21" t="s">
        <v>49</v>
      </c>
      <c r="B17" s="23"/>
      <c r="C17" s="24" t="s">
        <v>41</v>
      </c>
      <c r="D17" s="50"/>
      <c r="E17" s="38">
        <f t="shared" ref="E17:E21" si="1">SUM(B17*D17)</f>
        <v>0</v>
      </c>
    </row>
    <row r="18" spans="1:5" x14ac:dyDescent="0.3">
      <c r="A18" s="21" t="s">
        <v>50</v>
      </c>
      <c r="B18" s="23"/>
      <c r="C18" s="24" t="s">
        <v>41</v>
      </c>
      <c r="D18" s="50"/>
      <c r="E18" s="38">
        <f t="shared" si="1"/>
        <v>0</v>
      </c>
    </row>
    <row r="19" spans="1:5" x14ac:dyDescent="0.3">
      <c r="A19" s="21" t="s">
        <v>51</v>
      </c>
      <c r="B19" s="23"/>
      <c r="C19" s="24" t="s">
        <v>41</v>
      </c>
      <c r="D19" s="50"/>
      <c r="E19" s="38">
        <f t="shared" si="1"/>
        <v>0</v>
      </c>
    </row>
    <row r="20" spans="1:5" s="20" customFormat="1" x14ac:dyDescent="0.3">
      <c r="A20" s="86" t="s">
        <v>71</v>
      </c>
      <c r="B20" s="87"/>
      <c r="C20" s="49" t="s">
        <v>81</v>
      </c>
      <c r="D20" s="48"/>
      <c r="E20" s="119">
        <f t="shared" si="1"/>
        <v>0</v>
      </c>
    </row>
    <row r="21" spans="1:5" x14ac:dyDescent="0.3">
      <c r="A21" s="21" t="s">
        <v>253</v>
      </c>
      <c r="B21" s="23"/>
      <c r="C21" s="24" t="s">
        <v>52</v>
      </c>
      <c r="D21" s="50"/>
      <c r="E21" s="38">
        <f t="shared" si="1"/>
        <v>0</v>
      </c>
    </row>
    <row r="22" spans="1:5" x14ac:dyDescent="0.3">
      <c r="A22" s="21"/>
      <c r="B22" s="23"/>
      <c r="C22" s="24"/>
      <c r="D22" s="50"/>
      <c r="E22" s="51">
        <f>SUM(E17:E21)</f>
        <v>0</v>
      </c>
    </row>
    <row r="23" spans="1:5" x14ac:dyDescent="0.3">
      <c r="A23" s="236" t="s">
        <v>79</v>
      </c>
      <c r="B23" s="237"/>
      <c r="C23" s="237"/>
      <c r="D23" s="237"/>
      <c r="E23" s="238"/>
    </row>
    <row r="24" spans="1:5" x14ac:dyDescent="0.3">
      <c r="A24" s="21" t="s">
        <v>83</v>
      </c>
      <c r="B24" s="23"/>
      <c r="C24" s="24"/>
      <c r="D24" s="50"/>
      <c r="E24" s="52">
        <f>SUM(B24)</f>
        <v>0</v>
      </c>
    </row>
    <row r="25" spans="1:5" x14ac:dyDescent="0.3">
      <c r="A25" s="21" t="s">
        <v>80</v>
      </c>
      <c r="B25" s="23"/>
      <c r="C25" s="24"/>
      <c r="D25" s="50"/>
      <c r="E25" s="51">
        <f>SUM(B25)</f>
        <v>0</v>
      </c>
    </row>
    <row r="26" spans="1:5" x14ac:dyDescent="0.3">
      <c r="A26" s="21"/>
      <c r="B26" s="24"/>
      <c r="C26" s="24"/>
      <c r="D26" s="24"/>
      <c r="E26" s="38"/>
    </row>
    <row r="27" spans="1:5" ht="15" thickBot="1" x14ac:dyDescent="0.35">
      <c r="A27" s="30" t="s">
        <v>54</v>
      </c>
      <c r="B27" s="31"/>
      <c r="C27" s="31"/>
      <c r="D27" s="31"/>
      <c r="E27" s="42">
        <f>SUM(E15,E22,E24,E25)</f>
        <v>29700</v>
      </c>
    </row>
  </sheetData>
  <mergeCells count="8">
    <mergeCell ref="A3:E3"/>
    <mergeCell ref="A1:E2"/>
    <mergeCell ref="A8:E8"/>
    <mergeCell ref="A16:E16"/>
    <mergeCell ref="A23:E23"/>
    <mergeCell ref="A4:E4"/>
    <mergeCell ref="A5:E5"/>
    <mergeCell ref="A6:E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7E047-74CC-4F39-A657-4D6EFAA51565}">
  <dimension ref="A2:F100"/>
  <sheetViews>
    <sheetView topLeftCell="A4" workbookViewId="0">
      <selection activeCell="E24" sqref="E24"/>
    </sheetView>
  </sheetViews>
  <sheetFormatPr defaultRowHeight="14.4" x14ac:dyDescent="0.3"/>
  <cols>
    <col min="1" max="1" width="30.44140625" customWidth="1"/>
    <col min="2" max="2" width="9" bestFit="1" customWidth="1"/>
    <col min="3" max="3" width="7.44140625" customWidth="1"/>
    <col min="4" max="4" width="10" bestFit="1" customWidth="1"/>
    <col min="5" max="5" width="11" bestFit="1" customWidth="1"/>
    <col min="6" max="6" width="9.6640625" customWidth="1"/>
  </cols>
  <sheetData>
    <row r="2" spans="1:5" x14ac:dyDescent="0.3">
      <c r="A2" s="256" t="s">
        <v>73</v>
      </c>
      <c r="B2" s="256"/>
      <c r="C2" s="256"/>
      <c r="D2" s="256"/>
      <c r="E2" s="256"/>
    </row>
    <row r="3" spans="1:5" ht="15" thickBot="1" x14ac:dyDescent="0.35"/>
    <row r="4" spans="1:5" x14ac:dyDescent="0.3">
      <c r="A4" s="190" t="s">
        <v>238</v>
      </c>
      <c r="B4" s="191"/>
      <c r="C4" s="191"/>
      <c r="D4" s="191"/>
      <c r="E4" s="192"/>
    </row>
    <row r="5" spans="1:5" x14ac:dyDescent="0.3">
      <c r="A5" s="257" t="s">
        <v>235</v>
      </c>
      <c r="B5" s="258"/>
      <c r="C5" s="258"/>
      <c r="D5" s="258"/>
      <c r="E5" s="259"/>
    </row>
    <row r="6" spans="1:5" ht="15" thickBot="1" x14ac:dyDescent="0.35">
      <c r="A6" s="196"/>
      <c r="B6" s="197"/>
      <c r="C6" s="197"/>
      <c r="D6" s="197"/>
      <c r="E6" s="198"/>
    </row>
    <row r="7" spans="1:5" x14ac:dyDescent="0.3">
      <c r="A7" s="57" t="s">
        <v>8</v>
      </c>
      <c r="B7" s="58" t="s">
        <v>12</v>
      </c>
      <c r="C7" s="58" t="s">
        <v>11</v>
      </c>
      <c r="D7" s="58" t="s">
        <v>16</v>
      </c>
      <c r="E7" s="59" t="s">
        <v>17</v>
      </c>
    </row>
    <row r="8" spans="1:5" x14ac:dyDescent="0.3">
      <c r="A8" s="251" t="s">
        <v>39</v>
      </c>
      <c r="B8" s="252"/>
      <c r="C8" s="252"/>
      <c r="D8" s="252"/>
      <c r="E8" s="253"/>
    </row>
    <row r="9" spans="1:5" s="156" customFormat="1" x14ac:dyDescent="0.3">
      <c r="A9" s="86" t="s">
        <v>266</v>
      </c>
      <c r="B9" s="155"/>
      <c r="C9" s="24" t="s">
        <v>81</v>
      </c>
      <c r="D9" s="155"/>
      <c r="E9" s="37">
        <f t="shared" ref="E9:E23" si="0">SUM(B9*D9)</f>
        <v>0</v>
      </c>
    </row>
    <row r="10" spans="1:5" x14ac:dyDescent="0.3">
      <c r="A10" s="21" t="s">
        <v>68</v>
      </c>
      <c r="B10" s="23"/>
      <c r="C10" s="24" t="s">
        <v>52</v>
      </c>
      <c r="D10" s="50"/>
      <c r="E10" s="37">
        <f t="shared" si="0"/>
        <v>0</v>
      </c>
    </row>
    <row r="11" spans="1:5" x14ac:dyDescent="0.3">
      <c r="A11" s="21" t="s">
        <v>69</v>
      </c>
      <c r="B11" s="23"/>
      <c r="C11" s="24" t="s">
        <v>52</v>
      </c>
      <c r="D11" s="50"/>
      <c r="E11" s="37">
        <f t="shared" si="0"/>
        <v>0</v>
      </c>
    </row>
    <row r="12" spans="1:5" x14ac:dyDescent="0.3">
      <c r="A12" s="21" t="s">
        <v>84</v>
      </c>
      <c r="B12" s="23"/>
      <c r="C12" s="24" t="s">
        <v>62</v>
      </c>
      <c r="D12" s="50"/>
      <c r="E12" s="37">
        <f t="shared" si="0"/>
        <v>0</v>
      </c>
    </row>
    <row r="13" spans="1:5" x14ac:dyDescent="0.3">
      <c r="A13" s="21" t="s">
        <v>249</v>
      </c>
      <c r="B13" s="23"/>
      <c r="C13" s="24" t="s">
        <v>62</v>
      </c>
      <c r="D13" s="50"/>
      <c r="E13" s="37">
        <f t="shared" si="0"/>
        <v>0</v>
      </c>
    </row>
    <row r="14" spans="1:5" x14ac:dyDescent="0.3">
      <c r="A14" s="21" t="s">
        <v>250</v>
      </c>
      <c r="B14" s="23"/>
      <c r="C14" s="24" t="s">
        <v>41</v>
      </c>
      <c r="D14" s="50"/>
      <c r="E14" s="37">
        <f t="shared" si="0"/>
        <v>0</v>
      </c>
    </row>
    <row r="15" spans="1:5" x14ac:dyDescent="0.3">
      <c r="A15" s="21" t="s">
        <v>44</v>
      </c>
      <c r="B15" s="60"/>
      <c r="C15" s="24" t="s">
        <v>41</v>
      </c>
      <c r="D15" s="50"/>
      <c r="E15" s="37">
        <f t="shared" si="0"/>
        <v>0</v>
      </c>
    </row>
    <row r="16" spans="1:5" x14ac:dyDescent="0.3">
      <c r="A16" s="21" t="s">
        <v>63</v>
      </c>
      <c r="B16" s="23"/>
      <c r="C16" s="24" t="s">
        <v>41</v>
      </c>
      <c r="D16" s="50"/>
      <c r="E16" s="37">
        <f t="shared" si="0"/>
        <v>0</v>
      </c>
    </row>
    <row r="17" spans="1:5" x14ac:dyDescent="0.3">
      <c r="A17" s="21" t="s">
        <v>251</v>
      </c>
      <c r="B17" s="29"/>
      <c r="C17" s="24" t="s">
        <v>41</v>
      </c>
      <c r="D17" s="50"/>
      <c r="E17" s="37">
        <f t="shared" si="0"/>
        <v>0</v>
      </c>
    </row>
    <row r="18" spans="1:5" x14ac:dyDescent="0.3">
      <c r="A18" s="21" t="s">
        <v>64</v>
      </c>
      <c r="B18" s="29"/>
      <c r="C18" s="24" t="s">
        <v>41</v>
      </c>
      <c r="D18" s="50"/>
      <c r="E18" s="37">
        <f t="shared" si="0"/>
        <v>0</v>
      </c>
    </row>
    <row r="19" spans="1:5" x14ac:dyDescent="0.3">
      <c r="A19" s="21" t="s">
        <v>252</v>
      </c>
      <c r="B19" s="29"/>
      <c r="C19" s="24" t="s">
        <v>41</v>
      </c>
      <c r="D19" s="50"/>
      <c r="E19" s="37">
        <f t="shared" si="0"/>
        <v>0</v>
      </c>
    </row>
    <row r="20" spans="1:5" x14ac:dyDescent="0.3">
      <c r="A20" s="21" t="s">
        <v>276</v>
      </c>
      <c r="B20" s="29"/>
      <c r="C20" s="24" t="s">
        <v>41</v>
      </c>
      <c r="D20" s="50"/>
      <c r="E20" s="37">
        <f t="shared" si="0"/>
        <v>0</v>
      </c>
    </row>
    <row r="21" spans="1:5" x14ac:dyDescent="0.3">
      <c r="A21" s="21" t="s">
        <v>275</v>
      </c>
      <c r="B21" s="29"/>
      <c r="C21" s="24" t="s">
        <v>62</v>
      </c>
      <c r="D21" s="50"/>
      <c r="E21" s="37">
        <f t="shared" si="0"/>
        <v>0</v>
      </c>
    </row>
    <row r="22" spans="1:5" x14ac:dyDescent="0.3">
      <c r="A22" s="21" t="s">
        <v>67</v>
      </c>
      <c r="B22" s="29"/>
      <c r="C22" s="24" t="s">
        <v>41</v>
      </c>
      <c r="D22" s="50"/>
      <c r="E22" s="37">
        <f t="shared" si="0"/>
        <v>0</v>
      </c>
    </row>
    <row r="23" spans="1:5" x14ac:dyDescent="0.3">
      <c r="A23" s="21" t="s">
        <v>277</v>
      </c>
      <c r="B23" s="29"/>
      <c r="C23" s="24" t="s">
        <v>41</v>
      </c>
      <c r="D23" s="50"/>
      <c r="E23" s="37">
        <f t="shared" si="0"/>
        <v>0</v>
      </c>
    </row>
    <row r="24" spans="1:5" x14ac:dyDescent="0.3">
      <c r="A24" s="21"/>
      <c r="B24" s="23"/>
      <c r="C24" s="24"/>
      <c r="D24" s="50"/>
      <c r="E24" s="53">
        <f>SUM(E9:E22)</f>
        <v>0</v>
      </c>
    </row>
    <row r="25" spans="1:5" x14ac:dyDescent="0.3">
      <c r="A25" s="236" t="s">
        <v>48</v>
      </c>
      <c r="B25" s="237"/>
      <c r="C25" s="237"/>
      <c r="D25" s="237"/>
      <c r="E25" s="238"/>
    </row>
    <row r="26" spans="1:5" x14ac:dyDescent="0.3">
      <c r="A26" s="262" t="s">
        <v>255</v>
      </c>
      <c r="B26" s="263"/>
      <c r="C26" s="264" t="s">
        <v>81</v>
      </c>
      <c r="D26" s="265"/>
      <c r="E26" s="260">
        <f>SUM(B26*D26)</f>
        <v>0</v>
      </c>
    </row>
    <row r="27" spans="1:5" ht="23.4" customHeight="1" x14ac:dyDescent="0.3">
      <c r="A27" s="262"/>
      <c r="B27" s="263"/>
      <c r="C27" s="264"/>
      <c r="D27" s="265"/>
      <c r="E27" s="261"/>
    </row>
    <row r="28" spans="1:5" x14ac:dyDescent="0.3">
      <c r="A28" s="236" t="s">
        <v>79</v>
      </c>
      <c r="B28" s="237"/>
      <c r="C28" s="237"/>
      <c r="D28" s="237"/>
      <c r="E28" s="238"/>
    </row>
    <row r="29" spans="1:5" x14ac:dyDescent="0.3">
      <c r="A29" s="21" t="s">
        <v>24</v>
      </c>
      <c r="B29" s="23"/>
      <c r="C29" s="24"/>
      <c r="D29" s="50"/>
      <c r="E29" s="51">
        <f>SUM(B29)</f>
        <v>0</v>
      </c>
    </row>
    <row r="30" spans="1:5" x14ac:dyDescent="0.3">
      <c r="A30" s="21" t="s">
        <v>25</v>
      </c>
      <c r="B30" s="23"/>
      <c r="C30" s="24"/>
      <c r="D30" s="50"/>
      <c r="E30" s="51">
        <f>SUM(B30)</f>
        <v>0</v>
      </c>
    </row>
    <row r="31" spans="1:5" ht="15" thickBot="1" x14ac:dyDescent="0.35">
      <c r="A31" s="61"/>
      <c r="B31" s="62"/>
      <c r="C31" s="62"/>
      <c r="D31" s="62"/>
      <c r="E31" s="63"/>
    </row>
    <row r="32" spans="1:5" ht="15" thickBot="1" x14ac:dyDescent="0.35">
      <c r="A32" s="64" t="s">
        <v>54</v>
      </c>
      <c r="B32" s="65"/>
      <c r="C32" s="65"/>
      <c r="D32" s="65"/>
      <c r="E32" s="66">
        <f>SUM(E24,E27,E29,E30)</f>
        <v>0</v>
      </c>
    </row>
    <row r="33" spans="1:6" x14ac:dyDescent="0.3">
      <c r="A33" s="68"/>
      <c r="B33" s="69"/>
      <c r="C33" s="69"/>
      <c r="D33" s="69"/>
      <c r="E33" s="70"/>
    </row>
    <row r="34" spans="1:6" ht="15" thickBot="1" x14ac:dyDescent="0.35"/>
    <row r="35" spans="1:6" ht="15" thickBot="1" x14ac:dyDescent="0.35">
      <c r="A35" s="71" t="s">
        <v>85</v>
      </c>
      <c r="B35" s="67" t="s">
        <v>86</v>
      </c>
      <c r="C35" s="67" t="s">
        <v>87</v>
      </c>
      <c r="D35" s="67" t="s">
        <v>88</v>
      </c>
      <c r="E35" s="254" t="s">
        <v>89</v>
      </c>
      <c r="F35" s="255"/>
    </row>
    <row r="36" spans="1:6" x14ac:dyDescent="0.3">
      <c r="A36" s="72" t="s">
        <v>90</v>
      </c>
      <c r="B36" s="73">
        <v>157.5</v>
      </c>
      <c r="C36" s="74" t="s">
        <v>91</v>
      </c>
      <c r="D36" s="39" t="s">
        <v>92</v>
      </c>
      <c r="E36" s="74" t="s">
        <v>93</v>
      </c>
      <c r="F36" s="75"/>
    </row>
    <row r="37" spans="1:6" x14ac:dyDescent="0.3">
      <c r="A37" s="72" t="s">
        <v>94</v>
      </c>
      <c r="B37" s="73">
        <v>158</v>
      </c>
      <c r="C37" s="74" t="s">
        <v>91</v>
      </c>
      <c r="D37" s="39" t="s">
        <v>95</v>
      </c>
      <c r="E37" s="74" t="s">
        <v>96</v>
      </c>
      <c r="F37" s="75"/>
    </row>
    <row r="38" spans="1:6" x14ac:dyDescent="0.3">
      <c r="A38" s="72" t="s">
        <v>97</v>
      </c>
      <c r="B38" s="73">
        <v>158.9</v>
      </c>
      <c r="C38" s="74" t="s">
        <v>91</v>
      </c>
      <c r="D38" s="39" t="s">
        <v>95</v>
      </c>
      <c r="E38" s="74" t="s">
        <v>98</v>
      </c>
      <c r="F38" s="75"/>
    </row>
    <row r="39" spans="1:6" x14ac:dyDescent="0.3">
      <c r="A39" s="72" t="s">
        <v>99</v>
      </c>
      <c r="B39" s="39">
        <v>159.94999999999999</v>
      </c>
      <c r="C39" s="74" t="s">
        <v>91</v>
      </c>
      <c r="D39" s="39" t="s">
        <v>95</v>
      </c>
      <c r="E39" s="74" t="s">
        <v>100</v>
      </c>
      <c r="F39" s="75"/>
    </row>
    <row r="40" spans="1:6" x14ac:dyDescent="0.3">
      <c r="A40" s="72" t="s">
        <v>101</v>
      </c>
      <c r="B40" s="39">
        <v>161.02000000000001</v>
      </c>
      <c r="C40" s="74" t="s">
        <v>91</v>
      </c>
      <c r="D40" s="39" t="s">
        <v>95</v>
      </c>
      <c r="E40" s="74" t="s">
        <v>102</v>
      </c>
      <c r="F40" s="75"/>
    </row>
    <row r="41" spans="1:6" x14ac:dyDescent="0.3">
      <c r="A41" s="72" t="s">
        <v>103</v>
      </c>
      <c r="B41" s="73">
        <v>161.80000000000001</v>
      </c>
      <c r="C41" s="74" t="s">
        <v>91</v>
      </c>
      <c r="D41" s="39" t="s">
        <v>95</v>
      </c>
      <c r="E41" s="74" t="s">
        <v>104</v>
      </c>
      <c r="F41" s="75"/>
    </row>
    <row r="42" spans="1:6" x14ac:dyDescent="0.3">
      <c r="A42" s="72" t="s">
        <v>105</v>
      </c>
      <c r="B42" s="39">
        <v>162.16999999999999</v>
      </c>
      <c r="C42" s="74" t="s">
        <v>91</v>
      </c>
      <c r="D42" s="39" t="s">
        <v>92</v>
      </c>
      <c r="E42" s="74" t="s">
        <v>106</v>
      </c>
      <c r="F42" s="75"/>
    </row>
    <row r="43" spans="1:6" x14ac:dyDescent="0.3">
      <c r="A43" s="72" t="s">
        <v>107</v>
      </c>
      <c r="B43" s="39">
        <v>163.32</v>
      </c>
      <c r="C43" s="74" t="s">
        <v>91</v>
      </c>
      <c r="D43" s="39" t="s">
        <v>95</v>
      </c>
      <c r="E43" s="74" t="s">
        <v>108</v>
      </c>
      <c r="F43" s="75"/>
    </row>
    <row r="44" spans="1:6" x14ac:dyDescent="0.3">
      <c r="A44" s="72" t="s">
        <v>109</v>
      </c>
      <c r="B44" s="39">
        <v>164.47</v>
      </c>
      <c r="C44" s="74" t="s">
        <v>91</v>
      </c>
      <c r="D44" s="39" t="s">
        <v>92</v>
      </c>
      <c r="E44" s="74" t="s">
        <v>110</v>
      </c>
      <c r="F44" s="75"/>
    </row>
    <row r="45" spans="1:6" x14ac:dyDescent="0.3">
      <c r="A45" s="72" t="s">
        <v>111</v>
      </c>
      <c r="B45" s="73">
        <v>0.5</v>
      </c>
      <c r="C45" s="74" t="s">
        <v>91</v>
      </c>
      <c r="D45" s="39" t="s">
        <v>92</v>
      </c>
      <c r="E45" s="74" t="s">
        <v>112</v>
      </c>
      <c r="F45" s="75"/>
    </row>
    <row r="46" spans="1:6" x14ac:dyDescent="0.3">
      <c r="A46" s="72" t="s">
        <v>113</v>
      </c>
      <c r="B46" s="73">
        <v>2.4</v>
      </c>
      <c r="C46" s="74" t="s">
        <v>91</v>
      </c>
      <c r="D46" s="39" t="s">
        <v>95</v>
      </c>
      <c r="E46" s="74" t="s">
        <v>114</v>
      </c>
      <c r="F46" s="75"/>
    </row>
    <row r="47" spans="1:6" x14ac:dyDescent="0.3">
      <c r="A47" s="72" t="s">
        <v>115</v>
      </c>
      <c r="B47" s="39">
        <v>4.05</v>
      </c>
      <c r="C47" s="74" t="s">
        <v>116</v>
      </c>
      <c r="D47" s="39" t="s">
        <v>117</v>
      </c>
      <c r="E47" s="74" t="s">
        <v>118</v>
      </c>
      <c r="F47" s="75"/>
    </row>
    <row r="48" spans="1:6" x14ac:dyDescent="0.3">
      <c r="A48" s="72" t="s">
        <v>119</v>
      </c>
      <c r="B48" s="39">
        <v>4.26</v>
      </c>
      <c r="C48" s="74" t="s">
        <v>91</v>
      </c>
      <c r="D48" s="39" t="s">
        <v>95</v>
      </c>
      <c r="E48" s="74" t="s">
        <v>120</v>
      </c>
      <c r="F48" s="75"/>
    </row>
    <row r="49" spans="1:6" x14ac:dyDescent="0.3">
      <c r="A49" s="72" t="s">
        <v>121</v>
      </c>
      <c r="B49" s="39">
        <v>5.71</v>
      </c>
      <c r="C49" s="74" t="s">
        <v>91</v>
      </c>
      <c r="D49" s="39" t="s">
        <v>95</v>
      </c>
      <c r="E49" s="74" t="s">
        <v>122</v>
      </c>
      <c r="F49" s="75"/>
    </row>
    <row r="50" spans="1:6" x14ac:dyDescent="0.3">
      <c r="A50" s="72" t="s">
        <v>123</v>
      </c>
      <c r="B50" s="39">
        <v>7.05</v>
      </c>
      <c r="C50" s="74" t="s">
        <v>91</v>
      </c>
      <c r="D50" s="39" t="s">
        <v>92</v>
      </c>
      <c r="E50" s="74" t="s">
        <v>124</v>
      </c>
      <c r="F50" s="75"/>
    </row>
    <row r="51" spans="1:6" x14ac:dyDescent="0.3">
      <c r="A51" s="72" t="s">
        <v>125</v>
      </c>
      <c r="B51" s="39">
        <v>7.37</v>
      </c>
      <c r="C51" s="74" t="s">
        <v>91</v>
      </c>
      <c r="D51" s="39" t="s">
        <v>95</v>
      </c>
      <c r="E51" s="74" t="s">
        <v>126</v>
      </c>
      <c r="F51" s="75"/>
    </row>
    <row r="52" spans="1:6" x14ac:dyDescent="0.3">
      <c r="A52" s="72" t="s">
        <v>127</v>
      </c>
      <c r="B52" s="39">
        <v>7.73</v>
      </c>
      <c r="C52" s="74" t="s">
        <v>91</v>
      </c>
      <c r="D52" s="39" t="s">
        <v>95</v>
      </c>
      <c r="E52" s="74" t="s">
        <v>128</v>
      </c>
      <c r="F52" s="75"/>
    </row>
    <row r="53" spans="1:6" x14ac:dyDescent="0.3">
      <c r="A53" s="72" t="s">
        <v>129</v>
      </c>
      <c r="B53" s="39">
        <v>9.23</v>
      </c>
      <c r="C53" s="74" t="s">
        <v>91</v>
      </c>
      <c r="D53" s="39" t="s">
        <v>92</v>
      </c>
      <c r="E53" s="74" t="s">
        <v>130</v>
      </c>
      <c r="F53" s="75"/>
    </row>
    <row r="54" spans="1:6" x14ac:dyDescent="0.3">
      <c r="A54" s="72" t="s">
        <v>131</v>
      </c>
      <c r="B54" s="39">
        <v>10.81</v>
      </c>
      <c r="C54" s="74" t="s">
        <v>91</v>
      </c>
      <c r="D54" s="39" t="s">
        <v>95</v>
      </c>
      <c r="E54" s="74" t="s">
        <v>132</v>
      </c>
      <c r="F54" s="75"/>
    </row>
    <row r="55" spans="1:6" x14ac:dyDescent="0.3">
      <c r="A55" s="72" t="s">
        <v>133</v>
      </c>
      <c r="B55" s="39">
        <v>11.36</v>
      </c>
      <c r="C55" s="74" t="s">
        <v>91</v>
      </c>
      <c r="D55" s="39" t="s">
        <v>134</v>
      </c>
      <c r="E55" s="74" t="s">
        <v>135</v>
      </c>
      <c r="F55" s="75"/>
    </row>
    <row r="56" spans="1:6" x14ac:dyDescent="0.3">
      <c r="A56" s="72" t="s">
        <v>136</v>
      </c>
      <c r="B56" s="39">
        <v>11.89</v>
      </c>
      <c r="C56" s="74" t="s">
        <v>91</v>
      </c>
      <c r="D56" s="39" t="s">
        <v>95</v>
      </c>
      <c r="E56" s="74" t="s">
        <v>137</v>
      </c>
      <c r="F56" s="75"/>
    </row>
    <row r="57" spans="1:6" x14ac:dyDescent="0.3">
      <c r="A57" s="72" t="s">
        <v>138</v>
      </c>
      <c r="B57" s="39">
        <v>12.96</v>
      </c>
      <c r="C57" s="74" t="s">
        <v>91</v>
      </c>
      <c r="D57" s="39" t="s">
        <v>95</v>
      </c>
      <c r="E57" s="74" t="s">
        <v>139</v>
      </c>
      <c r="F57" s="75"/>
    </row>
    <row r="58" spans="1:6" x14ac:dyDescent="0.3">
      <c r="A58" s="72" t="s">
        <v>140</v>
      </c>
      <c r="B58" s="39">
        <v>13.81</v>
      </c>
      <c r="C58" s="74" t="s">
        <v>91</v>
      </c>
      <c r="D58" s="39" t="s">
        <v>92</v>
      </c>
      <c r="E58" s="74" t="s">
        <v>141</v>
      </c>
      <c r="F58" s="75"/>
    </row>
    <row r="59" spans="1:6" x14ac:dyDescent="0.3">
      <c r="A59" s="72" t="s">
        <v>142</v>
      </c>
      <c r="B59" s="39">
        <v>15.46</v>
      </c>
      <c r="C59" s="74" t="s">
        <v>91</v>
      </c>
      <c r="D59" s="39" t="s">
        <v>95</v>
      </c>
      <c r="E59" s="74" t="s">
        <v>143</v>
      </c>
      <c r="F59" s="75"/>
    </row>
    <row r="60" spans="1:6" x14ac:dyDescent="0.3">
      <c r="A60" s="72" t="s">
        <v>144</v>
      </c>
      <c r="B60" s="39">
        <v>15.71</v>
      </c>
      <c r="C60" s="74" t="s">
        <v>91</v>
      </c>
      <c r="D60" s="39" t="s">
        <v>92</v>
      </c>
      <c r="E60" s="74" t="s">
        <v>145</v>
      </c>
      <c r="F60" s="75"/>
    </row>
    <row r="61" spans="1:6" x14ac:dyDescent="0.3">
      <c r="A61" s="72" t="s">
        <v>146</v>
      </c>
      <c r="B61" s="39">
        <v>16.86</v>
      </c>
      <c r="C61" s="74" t="s">
        <v>91</v>
      </c>
      <c r="D61" s="39" t="s">
        <v>147</v>
      </c>
      <c r="E61" s="74" t="s">
        <v>148</v>
      </c>
      <c r="F61" s="75"/>
    </row>
    <row r="62" spans="1:6" x14ac:dyDescent="0.3">
      <c r="A62" s="72" t="s">
        <v>149</v>
      </c>
      <c r="B62" s="39">
        <v>19.989999999999998</v>
      </c>
      <c r="C62" s="74" t="s">
        <v>91</v>
      </c>
      <c r="D62" s="39" t="s">
        <v>95</v>
      </c>
      <c r="E62" s="74" t="s">
        <v>150</v>
      </c>
      <c r="F62" s="75"/>
    </row>
    <row r="63" spans="1:6" x14ac:dyDescent="0.3">
      <c r="A63" s="72" t="s">
        <v>151</v>
      </c>
      <c r="B63" s="39">
        <v>21.03</v>
      </c>
      <c r="C63" s="74" t="s">
        <v>91</v>
      </c>
      <c r="D63" s="39" t="s">
        <v>95</v>
      </c>
      <c r="E63" s="74" t="s">
        <v>152</v>
      </c>
      <c r="F63" s="75"/>
    </row>
    <row r="64" spans="1:6" x14ac:dyDescent="0.3">
      <c r="A64" s="72" t="s">
        <v>153</v>
      </c>
      <c r="B64" s="39">
        <v>21.58</v>
      </c>
      <c r="C64" s="74" t="s">
        <v>91</v>
      </c>
      <c r="D64" s="39" t="s">
        <v>154</v>
      </c>
      <c r="E64" s="74" t="s">
        <v>155</v>
      </c>
      <c r="F64" s="75"/>
    </row>
    <row r="65" spans="1:6" x14ac:dyDescent="0.3">
      <c r="A65" s="72" t="s">
        <v>156</v>
      </c>
      <c r="B65" s="39">
        <v>21.65</v>
      </c>
      <c r="C65" s="74" t="s">
        <v>91</v>
      </c>
      <c r="D65" s="39" t="s">
        <v>157</v>
      </c>
      <c r="E65" s="74" t="s">
        <v>158</v>
      </c>
      <c r="F65" s="75"/>
    </row>
    <row r="66" spans="1:6" x14ac:dyDescent="0.3">
      <c r="A66" s="72" t="s">
        <v>159</v>
      </c>
      <c r="B66" s="39">
        <v>21.89</v>
      </c>
      <c r="C66" s="74" t="s">
        <v>91</v>
      </c>
      <c r="D66" s="39" t="s">
        <v>157</v>
      </c>
      <c r="E66" s="74" t="s">
        <v>160</v>
      </c>
      <c r="F66" s="75"/>
    </row>
    <row r="67" spans="1:6" x14ac:dyDescent="0.3">
      <c r="A67" s="72" t="s">
        <v>161</v>
      </c>
      <c r="B67" s="39">
        <v>22.02</v>
      </c>
      <c r="C67" s="74" t="s">
        <v>91</v>
      </c>
      <c r="D67" s="39" t="s">
        <v>162</v>
      </c>
      <c r="E67" s="74" t="s">
        <v>163</v>
      </c>
      <c r="F67" s="75"/>
    </row>
    <row r="68" spans="1:6" x14ac:dyDescent="0.3">
      <c r="A68" s="72" t="s">
        <v>164</v>
      </c>
      <c r="B68" s="39">
        <v>29.69</v>
      </c>
      <c r="C68" s="74" t="s">
        <v>91</v>
      </c>
      <c r="D68" s="39" t="s">
        <v>147</v>
      </c>
      <c r="E68" s="74" t="s">
        <v>165</v>
      </c>
      <c r="F68" s="75"/>
    </row>
    <row r="69" spans="1:6" x14ac:dyDescent="0.3">
      <c r="A69" s="72" t="s">
        <v>166</v>
      </c>
      <c r="B69" s="39">
        <v>32.47</v>
      </c>
      <c r="C69" s="74" t="s">
        <v>91</v>
      </c>
      <c r="D69" s="39" t="s">
        <v>167</v>
      </c>
      <c r="E69" s="74" t="s">
        <v>168</v>
      </c>
      <c r="F69" s="75"/>
    </row>
    <row r="70" spans="1:6" x14ac:dyDescent="0.3">
      <c r="A70" s="76" t="s">
        <v>169</v>
      </c>
      <c r="B70" s="24">
        <v>34.79</v>
      </c>
      <c r="C70" s="74" t="s">
        <v>91</v>
      </c>
      <c r="D70" s="39" t="s">
        <v>95</v>
      </c>
      <c r="E70" s="74" t="s">
        <v>170</v>
      </c>
      <c r="F70" s="75"/>
    </row>
    <row r="71" spans="1:6" x14ac:dyDescent="0.3">
      <c r="A71" s="76" t="s">
        <v>171</v>
      </c>
      <c r="B71" s="24">
        <v>37.03</v>
      </c>
      <c r="C71" s="77" t="s">
        <v>91</v>
      </c>
      <c r="D71" s="24" t="s">
        <v>162</v>
      </c>
      <c r="E71" s="77" t="s">
        <v>172</v>
      </c>
      <c r="F71" s="75"/>
    </row>
    <row r="72" spans="1:6" x14ac:dyDescent="0.3">
      <c r="A72" s="72" t="s">
        <v>173</v>
      </c>
      <c r="B72" s="39">
        <v>37.159999999999997</v>
      </c>
      <c r="C72" s="74" t="s">
        <v>91</v>
      </c>
      <c r="D72" s="39" t="s">
        <v>162</v>
      </c>
      <c r="E72" s="74" t="s">
        <v>174</v>
      </c>
      <c r="F72" s="75"/>
    </row>
    <row r="73" spans="1:6" x14ac:dyDescent="0.3">
      <c r="A73" s="72" t="s">
        <v>175</v>
      </c>
      <c r="B73" s="39">
        <v>37.26</v>
      </c>
      <c r="C73" s="74" t="s">
        <v>91</v>
      </c>
      <c r="D73" s="39" t="s">
        <v>176</v>
      </c>
      <c r="E73" s="74" t="s">
        <v>177</v>
      </c>
      <c r="F73" s="75"/>
    </row>
    <row r="74" spans="1:6" x14ac:dyDescent="0.3">
      <c r="A74" s="72" t="s">
        <v>178</v>
      </c>
      <c r="B74" s="39">
        <v>40.58</v>
      </c>
      <c r="C74" s="74" t="s">
        <v>91</v>
      </c>
      <c r="D74" s="39" t="s">
        <v>179</v>
      </c>
      <c r="E74" s="74" t="s">
        <v>180</v>
      </c>
      <c r="F74" s="75"/>
    </row>
    <row r="75" spans="1:6" x14ac:dyDescent="0.3">
      <c r="A75" s="72" t="s">
        <v>181</v>
      </c>
      <c r="B75" s="73">
        <v>43</v>
      </c>
      <c r="C75" s="74" t="s">
        <v>91</v>
      </c>
      <c r="D75" s="39" t="s">
        <v>92</v>
      </c>
      <c r="E75" s="74" t="s">
        <v>182</v>
      </c>
      <c r="F75" s="75"/>
    </row>
    <row r="76" spans="1:6" x14ac:dyDescent="0.3">
      <c r="A76" s="72" t="s">
        <v>183</v>
      </c>
      <c r="B76" s="73">
        <v>51.58</v>
      </c>
      <c r="C76" s="74" t="s">
        <v>91</v>
      </c>
      <c r="D76" s="39" t="s">
        <v>162</v>
      </c>
      <c r="E76" s="74" t="s">
        <v>184</v>
      </c>
      <c r="F76" s="75"/>
    </row>
    <row r="77" spans="1:6" x14ac:dyDescent="0.3">
      <c r="A77" s="76" t="s">
        <v>185</v>
      </c>
      <c r="B77" s="24">
        <v>52.62</v>
      </c>
      <c r="C77" s="77" t="s">
        <v>116</v>
      </c>
      <c r="D77" s="24" t="s">
        <v>179</v>
      </c>
      <c r="E77" s="77" t="s">
        <v>186</v>
      </c>
      <c r="F77" s="75"/>
    </row>
    <row r="78" spans="1:6" x14ac:dyDescent="0.3">
      <c r="A78" s="76" t="s">
        <v>187</v>
      </c>
      <c r="B78" s="78">
        <v>53.4</v>
      </c>
      <c r="C78" s="77" t="s">
        <v>91</v>
      </c>
      <c r="D78" s="24" t="s">
        <v>162</v>
      </c>
      <c r="E78" s="77" t="s">
        <v>188</v>
      </c>
      <c r="F78" s="75"/>
    </row>
    <row r="79" spans="1:6" x14ac:dyDescent="0.3">
      <c r="A79" s="76" t="s">
        <v>189</v>
      </c>
      <c r="B79" s="78">
        <v>53.7</v>
      </c>
      <c r="C79" s="77" t="s">
        <v>91</v>
      </c>
      <c r="D79" s="24" t="s">
        <v>95</v>
      </c>
      <c r="E79" s="77" t="s">
        <v>190</v>
      </c>
      <c r="F79" s="75"/>
    </row>
    <row r="80" spans="1:6" x14ac:dyDescent="0.3">
      <c r="A80" s="76" t="s">
        <v>191</v>
      </c>
      <c r="B80" s="24">
        <v>54.76</v>
      </c>
      <c r="C80" s="77" t="s">
        <v>91</v>
      </c>
      <c r="D80" s="24" t="s">
        <v>162</v>
      </c>
      <c r="E80" s="77" t="s">
        <v>192</v>
      </c>
      <c r="F80" s="75"/>
    </row>
    <row r="81" spans="1:6" x14ac:dyDescent="0.3">
      <c r="A81" s="76" t="s">
        <v>193</v>
      </c>
      <c r="B81" s="78">
        <v>55.9</v>
      </c>
      <c r="C81" s="77" t="s">
        <v>91</v>
      </c>
      <c r="D81" s="24" t="s">
        <v>194</v>
      </c>
      <c r="E81" s="77" t="s">
        <v>195</v>
      </c>
      <c r="F81" s="75"/>
    </row>
    <row r="82" spans="1:6" x14ac:dyDescent="0.3">
      <c r="A82" s="76" t="s">
        <v>196</v>
      </c>
      <c r="B82" s="78">
        <v>56.3</v>
      </c>
      <c r="C82" s="77" t="s">
        <v>91</v>
      </c>
      <c r="D82" s="24" t="s">
        <v>162</v>
      </c>
      <c r="E82" s="77" t="s">
        <v>197</v>
      </c>
      <c r="F82" s="75"/>
    </row>
    <row r="83" spans="1:6" x14ac:dyDescent="0.3">
      <c r="A83" s="76" t="s">
        <v>198</v>
      </c>
      <c r="B83" s="24">
        <v>57.47</v>
      </c>
      <c r="C83" s="77" t="s">
        <v>91</v>
      </c>
      <c r="D83" s="24" t="s">
        <v>162</v>
      </c>
      <c r="E83" s="77" t="s">
        <v>199</v>
      </c>
      <c r="F83" s="75"/>
    </row>
    <row r="84" spans="1:6" x14ac:dyDescent="0.3">
      <c r="A84" s="76" t="s">
        <v>200</v>
      </c>
      <c r="B84" s="78">
        <v>57.7</v>
      </c>
      <c r="C84" s="77" t="s">
        <v>91</v>
      </c>
      <c r="D84" s="24" t="s">
        <v>194</v>
      </c>
      <c r="E84" s="77" t="s">
        <v>201</v>
      </c>
      <c r="F84" s="75"/>
    </row>
    <row r="85" spans="1:6" x14ac:dyDescent="0.3">
      <c r="A85" s="76" t="s">
        <v>202</v>
      </c>
      <c r="B85" s="24">
        <v>58.39</v>
      </c>
      <c r="C85" s="77" t="s">
        <v>91</v>
      </c>
      <c r="D85" s="79" t="s">
        <v>194</v>
      </c>
      <c r="E85" s="77" t="s">
        <v>203</v>
      </c>
      <c r="F85" s="75"/>
    </row>
    <row r="86" spans="1:6" x14ac:dyDescent="0.3">
      <c r="A86" s="76" t="s">
        <v>204</v>
      </c>
      <c r="B86" s="24">
        <v>58.52</v>
      </c>
      <c r="C86" s="77" t="s">
        <v>91</v>
      </c>
      <c r="D86" s="79" t="s">
        <v>194</v>
      </c>
      <c r="E86" s="77" t="s">
        <v>205</v>
      </c>
      <c r="F86" s="75"/>
    </row>
    <row r="87" spans="1:6" x14ac:dyDescent="0.3">
      <c r="A87" s="76" t="s">
        <v>206</v>
      </c>
      <c r="B87" s="78">
        <v>58.7</v>
      </c>
      <c r="C87" s="77" t="s">
        <v>91</v>
      </c>
      <c r="D87" s="79" t="s">
        <v>162</v>
      </c>
      <c r="E87" s="77" t="s">
        <v>207</v>
      </c>
      <c r="F87" s="75"/>
    </row>
    <row r="88" spans="1:6" x14ac:dyDescent="0.3">
      <c r="A88" s="76" t="s">
        <v>208</v>
      </c>
      <c r="B88" s="24">
        <v>59.03</v>
      </c>
      <c r="C88" s="77" t="s">
        <v>91</v>
      </c>
      <c r="D88" s="79" t="s">
        <v>162</v>
      </c>
      <c r="E88" s="77" t="s">
        <v>160</v>
      </c>
      <c r="F88" s="75"/>
    </row>
    <row r="89" spans="1:6" x14ac:dyDescent="0.3">
      <c r="A89" s="76" t="s">
        <v>209</v>
      </c>
      <c r="B89" s="24">
        <v>60.22</v>
      </c>
      <c r="C89" s="77" t="s">
        <v>91</v>
      </c>
      <c r="D89" s="24" t="s">
        <v>162</v>
      </c>
      <c r="E89" s="77" t="s">
        <v>210</v>
      </c>
      <c r="F89" s="75"/>
    </row>
    <row r="90" spans="1:6" x14ac:dyDescent="0.3">
      <c r="A90" s="76" t="s">
        <v>211</v>
      </c>
      <c r="B90" s="24">
        <v>61.25</v>
      </c>
      <c r="C90" s="77" t="s">
        <v>91</v>
      </c>
      <c r="D90" s="24" t="s">
        <v>162</v>
      </c>
      <c r="E90" s="77" t="s">
        <v>212</v>
      </c>
      <c r="F90" s="75"/>
    </row>
    <row r="91" spans="1:6" x14ac:dyDescent="0.3">
      <c r="A91" s="76" t="s">
        <v>213</v>
      </c>
      <c r="B91" s="24">
        <v>62.46</v>
      </c>
      <c r="C91" s="77" t="s">
        <v>91</v>
      </c>
      <c r="D91" s="24" t="s">
        <v>162</v>
      </c>
      <c r="E91" s="77" t="s">
        <v>214</v>
      </c>
      <c r="F91" s="75"/>
    </row>
    <row r="92" spans="1:6" x14ac:dyDescent="0.3">
      <c r="A92" s="76" t="s">
        <v>215</v>
      </c>
      <c r="B92" s="24">
        <v>63.62</v>
      </c>
      <c r="C92" s="77" t="s">
        <v>91</v>
      </c>
      <c r="D92" s="24" t="s">
        <v>162</v>
      </c>
      <c r="E92" s="77" t="s">
        <v>216</v>
      </c>
      <c r="F92" s="75"/>
    </row>
    <row r="93" spans="1:6" x14ac:dyDescent="0.3">
      <c r="A93" s="76" t="s">
        <v>217</v>
      </c>
      <c r="B93" s="78">
        <v>64.7</v>
      </c>
      <c r="C93" s="77" t="s">
        <v>91</v>
      </c>
      <c r="D93" s="24" t="s">
        <v>162</v>
      </c>
      <c r="E93" s="77" t="s">
        <v>218</v>
      </c>
      <c r="F93" s="75"/>
    </row>
    <row r="94" spans="1:6" x14ac:dyDescent="0.3">
      <c r="A94" s="76" t="s">
        <v>219</v>
      </c>
      <c r="B94" s="24">
        <v>65.33</v>
      </c>
      <c r="C94" s="77" t="s">
        <v>91</v>
      </c>
      <c r="D94" s="24" t="s">
        <v>162</v>
      </c>
      <c r="E94" s="77" t="s">
        <v>220</v>
      </c>
      <c r="F94" s="75"/>
    </row>
    <row r="95" spans="1:6" x14ac:dyDescent="0.3">
      <c r="A95" s="76" t="s">
        <v>221</v>
      </c>
      <c r="B95" s="78">
        <v>65.599999999999994</v>
      </c>
      <c r="C95" s="77" t="s">
        <v>91</v>
      </c>
      <c r="D95" s="24" t="s">
        <v>162</v>
      </c>
      <c r="E95" s="77" t="s">
        <v>222</v>
      </c>
      <c r="F95" s="75"/>
    </row>
    <row r="96" spans="1:6" x14ac:dyDescent="0.3">
      <c r="A96" s="76" t="s">
        <v>223</v>
      </c>
      <c r="B96" s="78">
        <v>66.900000000000006</v>
      </c>
      <c r="C96" s="77" t="s">
        <v>91</v>
      </c>
      <c r="D96" s="24" t="s">
        <v>194</v>
      </c>
      <c r="E96" s="80" t="s">
        <v>224</v>
      </c>
      <c r="F96" s="75"/>
    </row>
    <row r="97" spans="1:6" x14ac:dyDescent="0.3">
      <c r="A97" s="72" t="s">
        <v>225</v>
      </c>
      <c r="B97" s="73">
        <v>75.900000000000006</v>
      </c>
      <c r="C97" s="74" t="s">
        <v>116</v>
      </c>
      <c r="D97" s="39" t="s">
        <v>162</v>
      </c>
      <c r="E97" s="74" t="s">
        <v>226</v>
      </c>
      <c r="F97" s="75"/>
    </row>
    <row r="98" spans="1:6" x14ac:dyDescent="0.3">
      <c r="A98" s="72" t="s">
        <v>227</v>
      </c>
      <c r="B98" s="73">
        <v>76.099999999999994</v>
      </c>
      <c r="C98" s="74" t="s">
        <v>116</v>
      </c>
      <c r="D98" s="39" t="s">
        <v>228</v>
      </c>
      <c r="E98" s="74" t="s">
        <v>229</v>
      </c>
      <c r="F98" s="75"/>
    </row>
    <row r="99" spans="1:6" x14ac:dyDescent="0.3">
      <c r="A99" s="72" t="s">
        <v>230</v>
      </c>
      <c r="B99" s="73">
        <v>85.3</v>
      </c>
      <c r="C99" s="74" t="s">
        <v>116</v>
      </c>
      <c r="D99" s="39" t="s">
        <v>179</v>
      </c>
      <c r="E99" s="74" t="s">
        <v>231</v>
      </c>
      <c r="F99" s="75"/>
    </row>
    <row r="100" spans="1:6" ht="15" thickBot="1" x14ac:dyDescent="0.35">
      <c r="A100" s="81" t="s">
        <v>232</v>
      </c>
      <c r="B100" s="82">
        <v>87.3</v>
      </c>
      <c r="C100" s="83" t="s">
        <v>116</v>
      </c>
      <c r="D100" s="84" t="s">
        <v>233</v>
      </c>
      <c r="E100" s="83" t="s">
        <v>234</v>
      </c>
      <c r="F100" s="85"/>
    </row>
  </sheetData>
  <mergeCells count="13">
    <mergeCell ref="A28:E28"/>
    <mergeCell ref="A8:E8"/>
    <mergeCell ref="A25:E25"/>
    <mergeCell ref="E35:F35"/>
    <mergeCell ref="A2:E2"/>
    <mergeCell ref="A4:E4"/>
    <mergeCell ref="A5:E5"/>
    <mergeCell ref="A6:E6"/>
    <mergeCell ref="E26:E27"/>
    <mergeCell ref="A26:A27"/>
    <mergeCell ref="B26:B27"/>
    <mergeCell ref="C26:C27"/>
    <mergeCell ref="D26:D2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A36D4-BAD5-4D40-B822-1FE0BF34C3BB}">
  <dimension ref="A1:E27"/>
  <sheetViews>
    <sheetView topLeftCell="A4" workbookViewId="0">
      <selection activeCell="E19" sqref="E19"/>
    </sheetView>
  </sheetViews>
  <sheetFormatPr defaultRowHeight="14.4" x14ac:dyDescent="0.3"/>
  <cols>
    <col min="1" max="1" width="31.44140625" bestFit="1" customWidth="1"/>
    <col min="4" max="4" width="11" bestFit="1" customWidth="1"/>
    <col min="5" max="5" width="10.33203125" bestFit="1" customWidth="1"/>
  </cols>
  <sheetData>
    <row r="1" spans="1:5" x14ac:dyDescent="0.3">
      <c r="A1" s="266" t="s">
        <v>73</v>
      </c>
      <c r="B1" s="267"/>
      <c r="C1" s="267"/>
      <c r="D1" s="267"/>
      <c r="E1" s="268"/>
    </row>
    <row r="2" spans="1:5" x14ac:dyDescent="0.3">
      <c r="A2" s="269"/>
      <c r="B2" s="270"/>
      <c r="C2" s="270"/>
      <c r="D2" s="270"/>
      <c r="E2" s="271"/>
    </row>
    <row r="3" spans="1:5" ht="15" thickBot="1" x14ac:dyDescent="0.35">
      <c r="A3" s="272"/>
      <c r="B3" s="273"/>
      <c r="C3" s="273"/>
      <c r="D3" s="273"/>
      <c r="E3" s="274"/>
    </row>
    <row r="4" spans="1:5" x14ac:dyDescent="0.3">
      <c r="A4" s="190" t="s">
        <v>239</v>
      </c>
      <c r="B4" s="191"/>
      <c r="C4" s="191"/>
      <c r="D4" s="191"/>
      <c r="E4" s="192"/>
    </row>
    <row r="5" spans="1:5" x14ac:dyDescent="0.3">
      <c r="A5" s="193" t="s">
        <v>236</v>
      </c>
      <c r="B5" s="194"/>
      <c r="C5" s="194"/>
      <c r="D5" s="194"/>
      <c r="E5" s="195"/>
    </row>
    <row r="6" spans="1:5" ht="15" thickBot="1" x14ac:dyDescent="0.35">
      <c r="A6" s="196"/>
      <c r="B6" s="197"/>
      <c r="C6" s="197"/>
      <c r="D6" s="197"/>
      <c r="E6" s="198"/>
    </row>
    <row r="7" spans="1:5" ht="15" thickBot="1" x14ac:dyDescent="0.35">
      <c r="A7" s="44" t="s">
        <v>8</v>
      </c>
      <c r="B7" s="45" t="s">
        <v>12</v>
      </c>
      <c r="C7" s="45" t="s">
        <v>11</v>
      </c>
      <c r="D7" s="45" t="s">
        <v>16</v>
      </c>
      <c r="E7" s="47" t="s">
        <v>17</v>
      </c>
    </row>
    <row r="8" spans="1:5" x14ac:dyDescent="0.3">
      <c r="A8" s="236" t="s">
        <v>39</v>
      </c>
      <c r="B8" s="237"/>
      <c r="C8" s="237"/>
      <c r="D8" s="237"/>
      <c r="E8" s="238"/>
    </row>
    <row r="9" spans="1:5" s="156" customFormat="1" x14ac:dyDescent="0.3">
      <c r="A9" s="21" t="s">
        <v>266</v>
      </c>
      <c r="B9" s="155"/>
      <c r="C9" s="24" t="s">
        <v>81</v>
      </c>
      <c r="D9" s="155"/>
      <c r="E9" s="88">
        <f t="shared" ref="E9:E18" si="0">SUM(B9*D9)</f>
        <v>0</v>
      </c>
    </row>
    <row r="10" spans="1:5" s="20" customFormat="1" x14ac:dyDescent="0.3">
      <c r="A10" s="86" t="s">
        <v>256</v>
      </c>
      <c r="B10" s="87">
        <v>2</v>
      </c>
      <c r="C10" s="49" t="s">
        <v>41</v>
      </c>
      <c r="D10" s="25"/>
      <c r="E10" s="88">
        <f t="shared" si="0"/>
        <v>0</v>
      </c>
    </row>
    <row r="11" spans="1:5" s="20" customFormat="1" x14ac:dyDescent="0.3">
      <c r="A11" s="86" t="s">
        <v>344</v>
      </c>
      <c r="B11" s="87">
        <v>1</v>
      </c>
      <c r="C11" s="49" t="s">
        <v>41</v>
      </c>
      <c r="D11" s="25"/>
      <c r="E11" s="88">
        <f t="shared" si="0"/>
        <v>0</v>
      </c>
    </row>
    <row r="12" spans="1:5" s="20" customFormat="1" x14ac:dyDescent="0.3">
      <c r="A12" s="86" t="s">
        <v>345</v>
      </c>
      <c r="B12" s="87">
        <v>1</v>
      </c>
      <c r="C12" s="49" t="s">
        <v>41</v>
      </c>
      <c r="D12" s="25"/>
      <c r="E12" s="88">
        <f t="shared" si="0"/>
        <v>0</v>
      </c>
    </row>
    <row r="13" spans="1:5" s="20" customFormat="1" x14ac:dyDescent="0.3">
      <c r="A13" s="86" t="s">
        <v>346</v>
      </c>
      <c r="B13" s="87">
        <v>8</v>
      </c>
      <c r="C13" s="49" t="s">
        <v>41</v>
      </c>
      <c r="D13" s="25"/>
      <c r="E13" s="88">
        <f t="shared" si="0"/>
        <v>0</v>
      </c>
    </row>
    <row r="14" spans="1:5" s="20" customFormat="1" x14ac:dyDescent="0.3">
      <c r="A14" s="86" t="s">
        <v>347</v>
      </c>
      <c r="B14" s="87"/>
      <c r="C14" s="49" t="s">
        <v>41</v>
      </c>
      <c r="D14" s="25"/>
      <c r="E14" s="88">
        <f t="shared" si="0"/>
        <v>0</v>
      </c>
    </row>
    <row r="15" spans="1:5" s="20" customFormat="1" x14ac:dyDescent="0.3">
      <c r="A15" s="86" t="s">
        <v>348</v>
      </c>
      <c r="B15" s="87"/>
      <c r="C15" s="49" t="s">
        <v>41</v>
      </c>
      <c r="D15" s="25"/>
      <c r="E15" s="88">
        <f t="shared" si="0"/>
        <v>0</v>
      </c>
    </row>
    <row r="16" spans="1:5" s="20" customFormat="1" x14ac:dyDescent="0.3">
      <c r="A16" s="86" t="s">
        <v>349</v>
      </c>
      <c r="B16" s="87"/>
      <c r="C16" s="49" t="s">
        <v>41</v>
      </c>
      <c r="D16" s="25"/>
      <c r="E16" s="88">
        <f t="shared" si="0"/>
        <v>0</v>
      </c>
    </row>
    <row r="17" spans="1:5" s="20" customFormat="1" x14ac:dyDescent="0.3">
      <c r="A17" s="86" t="s">
        <v>350</v>
      </c>
      <c r="B17" s="87"/>
      <c r="C17" s="49" t="s">
        <v>41</v>
      </c>
      <c r="D17" s="25"/>
      <c r="E17" s="88">
        <f t="shared" si="0"/>
        <v>0</v>
      </c>
    </row>
    <row r="18" spans="1:5" x14ac:dyDescent="0.3">
      <c r="A18" s="21" t="s">
        <v>67</v>
      </c>
      <c r="B18" s="23"/>
      <c r="C18" s="24" t="s">
        <v>5</v>
      </c>
      <c r="D18" s="26"/>
      <c r="E18" s="37">
        <f t="shared" si="0"/>
        <v>0</v>
      </c>
    </row>
    <row r="19" spans="1:5" x14ac:dyDescent="0.3">
      <c r="A19" s="21"/>
      <c r="B19" s="23"/>
      <c r="C19" s="24"/>
      <c r="D19" s="24"/>
      <c r="E19" s="53">
        <f>SUM(E9:E18)</f>
        <v>0</v>
      </c>
    </row>
    <row r="20" spans="1:5" x14ac:dyDescent="0.3">
      <c r="A20" s="22" t="s">
        <v>48</v>
      </c>
      <c r="B20" s="23"/>
      <c r="C20" s="24"/>
      <c r="D20" s="24"/>
      <c r="E20" s="38"/>
    </row>
    <row r="21" spans="1:5" x14ac:dyDescent="0.3">
      <c r="A21" s="21" t="s">
        <v>66</v>
      </c>
      <c r="B21" s="23"/>
      <c r="C21" s="24" t="s">
        <v>41</v>
      </c>
      <c r="D21" s="26"/>
      <c r="E21" s="38">
        <f>SUM(B21*D21)</f>
        <v>0</v>
      </c>
    </row>
    <row r="22" spans="1:5" x14ac:dyDescent="0.3">
      <c r="A22" s="35"/>
      <c r="B22" s="39"/>
      <c r="C22" s="39"/>
      <c r="D22" s="39"/>
      <c r="E22" s="51">
        <f>SUM(E21:E21)</f>
        <v>0</v>
      </c>
    </row>
    <row r="23" spans="1:5" x14ac:dyDescent="0.3">
      <c r="A23" s="275" t="s">
        <v>79</v>
      </c>
      <c r="B23" s="276"/>
      <c r="C23" s="276"/>
      <c r="D23" s="276"/>
      <c r="E23" s="277"/>
    </row>
    <row r="24" spans="1:5" x14ac:dyDescent="0.3">
      <c r="A24" s="35" t="s">
        <v>24</v>
      </c>
      <c r="B24" s="39"/>
      <c r="C24" s="39"/>
      <c r="D24" s="39"/>
      <c r="E24" s="52">
        <f>SUM(B24)</f>
        <v>0</v>
      </c>
    </row>
    <row r="25" spans="1:5" x14ac:dyDescent="0.3">
      <c r="A25" s="35" t="s">
        <v>25</v>
      </c>
      <c r="B25" s="39"/>
      <c r="C25" s="39"/>
      <c r="D25" s="39"/>
      <c r="E25" s="51">
        <f>SUM(B25)</f>
        <v>0</v>
      </c>
    </row>
    <row r="26" spans="1:5" x14ac:dyDescent="0.3">
      <c r="A26" s="35"/>
      <c r="B26" s="39"/>
      <c r="C26" s="39"/>
      <c r="D26" s="39"/>
      <c r="E26" s="89"/>
    </row>
    <row r="27" spans="1:5" ht="15" thickBot="1" x14ac:dyDescent="0.35">
      <c r="A27" s="30" t="s">
        <v>54</v>
      </c>
      <c r="B27" s="41"/>
      <c r="C27" s="41"/>
      <c r="D27" s="41"/>
      <c r="E27" s="42">
        <f>SUM(E19,E22)</f>
        <v>0</v>
      </c>
    </row>
  </sheetData>
  <mergeCells count="6">
    <mergeCell ref="A1:E3"/>
    <mergeCell ref="A23:E23"/>
    <mergeCell ref="A8:E8"/>
    <mergeCell ref="A4:E4"/>
    <mergeCell ref="A5:E5"/>
    <mergeCell ref="A6:E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8E949-4B99-4434-977D-F6EC716DBBB6}">
  <dimension ref="A1:H92"/>
  <sheetViews>
    <sheetView workbookViewId="0">
      <selection activeCell="H81" sqref="H81"/>
    </sheetView>
  </sheetViews>
  <sheetFormatPr defaultRowHeight="14.4" x14ac:dyDescent="0.3"/>
  <cols>
    <col min="1" max="1" width="18.5546875" customWidth="1"/>
    <col min="2" max="2" width="7.33203125" bestFit="1" customWidth="1"/>
    <col min="3" max="3" width="9.44140625" bestFit="1" customWidth="1"/>
    <col min="4" max="4" width="8" bestFit="1" customWidth="1"/>
    <col min="5" max="5" width="77.88671875" customWidth="1"/>
    <col min="6" max="6" width="13.33203125" customWidth="1"/>
    <col min="7" max="7" width="13" customWidth="1"/>
    <col min="8" max="8" width="17.6640625" customWidth="1"/>
  </cols>
  <sheetData>
    <row r="1" spans="1:8" x14ac:dyDescent="0.3">
      <c r="A1" s="292" t="s">
        <v>240</v>
      </c>
      <c r="B1" s="293"/>
      <c r="C1" s="293"/>
      <c r="D1" s="293"/>
      <c r="E1" s="293"/>
      <c r="F1" s="293"/>
      <c r="G1" s="293"/>
      <c r="H1" s="294"/>
    </row>
    <row r="2" spans="1:8" x14ac:dyDescent="0.3">
      <c r="A2" s="295"/>
      <c r="B2" s="296"/>
      <c r="C2" s="296"/>
      <c r="D2" s="296"/>
      <c r="E2" s="296"/>
      <c r="F2" s="296"/>
      <c r="G2" s="296"/>
      <c r="H2" s="297"/>
    </row>
    <row r="3" spans="1:8" x14ac:dyDescent="0.3">
      <c r="A3" s="295"/>
      <c r="B3" s="296"/>
      <c r="C3" s="296"/>
      <c r="D3" s="296"/>
      <c r="E3" s="296"/>
      <c r="F3" s="296"/>
      <c r="G3" s="296"/>
      <c r="H3" s="297"/>
    </row>
    <row r="4" spans="1:8" x14ac:dyDescent="0.3">
      <c r="A4" s="295"/>
      <c r="B4" s="296"/>
      <c r="C4" s="296"/>
      <c r="D4" s="296"/>
      <c r="E4" s="296"/>
      <c r="F4" s="296"/>
      <c r="G4" s="296"/>
      <c r="H4" s="297"/>
    </row>
    <row r="5" spans="1:8" ht="15" thickBot="1" x14ac:dyDescent="0.35">
      <c r="A5" s="298"/>
      <c r="B5" s="299"/>
      <c r="C5" s="299"/>
      <c r="D5" s="299"/>
      <c r="E5" s="299"/>
      <c r="F5" s="299"/>
      <c r="G5" s="299"/>
      <c r="H5" s="300"/>
    </row>
    <row r="6" spans="1:8" x14ac:dyDescent="0.3">
      <c r="A6" s="199" t="s">
        <v>239</v>
      </c>
      <c r="B6" s="200"/>
      <c r="C6" s="200"/>
      <c r="D6" s="200"/>
      <c r="E6" s="200"/>
      <c r="F6" s="200"/>
      <c r="G6" s="200"/>
      <c r="H6" s="201"/>
    </row>
    <row r="7" spans="1:8" ht="15" thickBot="1" x14ac:dyDescent="0.35">
      <c r="A7" s="196" t="s">
        <v>257</v>
      </c>
      <c r="B7" s="197"/>
      <c r="C7" s="197"/>
      <c r="D7" s="197"/>
      <c r="E7" s="197"/>
      <c r="F7" s="197"/>
      <c r="G7" s="197"/>
      <c r="H7" s="198"/>
    </row>
    <row r="8" spans="1:8" ht="15" thickBot="1" x14ac:dyDescent="0.35">
      <c r="A8" s="158" t="s">
        <v>19</v>
      </c>
      <c r="B8" s="157" t="s">
        <v>20</v>
      </c>
      <c r="C8" s="157" t="s">
        <v>21</v>
      </c>
      <c r="D8" s="157" t="s">
        <v>22</v>
      </c>
      <c r="E8" s="157" t="s">
        <v>23</v>
      </c>
      <c r="F8" s="93" t="s">
        <v>24</v>
      </c>
      <c r="G8" s="93" t="s">
        <v>25</v>
      </c>
      <c r="H8" s="94" t="s">
        <v>5</v>
      </c>
    </row>
    <row r="9" spans="1:8" x14ac:dyDescent="0.3">
      <c r="A9" s="95" t="s">
        <v>26</v>
      </c>
      <c r="B9" s="90" t="s">
        <v>27</v>
      </c>
      <c r="C9" s="90" t="s">
        <v>28</v>
      </c>
      <c r="D9" s="125">
        <v>29.6</v>
      </c>
      <c r="E9" s="90" t="s">
        <v>278</v>
      </c>
      <c r="F9" s="92"/>
      <c r="G9" s="92"/>
      <c r="H9" s="96">
        <f>SUM(F9:G9)</f>
        <v>0</v>
      </c>
    </row>
    <row r="10" spans="1:8" x14ac:dyDescent="0.3">
      <c r="A10" s="95" t="s">
        <v>26</v>
      </c>
      <c r="B10" s="90" t="s">
        <v>27</v>
      </c>
      <c r="C10" s="90" t="s">
        <v>28</v>
      </c>
      <c r="D10" s="91"/>
      <c r="E10" s="90" t="s">
        <v>279</v>
      </c>
      <c r="F10" s="19"/>
      <c r="G10" s="19"/>
      <c r="H10" s="96">
        <f t="shared" ref="H10:H38" si="0">SUM(F10:G10)</f>
        <v>0</v>
      </c>
    </row>
    <row r="11" spans="1:8" x14ac:dyDescent="0.3">
      <c r="A11" s="282" t="s">
        <v>26</v>
      </c>
      <c r="B11" s="283" t="s">
        <v>27</v>
      </c>
      <c r="C11" s="283" t="s">
        <v>28</v>
      </c>
      <c r="D11" s="285"/>
      <c r="E11" s="290" t="s">
        <v>280</v>
      </c>
      <c r="F11" s="278"/>
      <c r="G11" s="278"/>
      <c r="H11" s="280">
        <f t="shared" si="0"/>
        <v>0</v>
      </c>
    </row>
    <row r="12" spans="1:8" x14ac:dyDescent="0.3">
      <c r="A12" s="289"/>
      <c r="B12" s="284"/>
      <c r="C12" s="284"/>
      <c r="D12" s="286"/>
      <c r="E12" s="291"/>
      <c r="F12" s="279"/>
      <c r="G12" s="279"/>
      <c r="H12" s="281"/>
    </row>
    <row r="13" spans="1:8" x14ac:dyDescent="0.3">
      <c r="A13" s="97" t="s">
        <v>26</v>
      </c>
      <c r="B13" s="14" t="s">
        <v>27</v>
      </c>
      <c r="C13" s="14" t="s">
        <v>28</v>
      </c>
      <c r="D13" s="126">
        <v>36</v>
      </c>
      <c r="E13" s="127" t="s">
        <v>281</v>
      </c>
      <c r="F13" s="19"/>
      <c r="G13" s="19"/>
      <c r="H13" s="96">
        <f t="shared" si="0"/>
        <v>0</v>
      </c>
    </row>
    <row r="14" spans="1:8" x14ac:dyDescent="0.3">
      <c r="A14" s="95" t="s">
        <v>26</v>
      </c>
      <c r="B14" s="90" t="s">
        <v>27</v>
      </c>
      <c r="C14" s="90" t="s">
        <v>28</v>
      </c>
      <c r="D14" s="91"/>
      <c r="E14" s="90" t="s">
        <v>282</v>
      </c>
      <c r="F14" s="19"/>
      <c r="G14" s="19"/>
      <c r="H14" s="96">
        <f t="shared" si="0"/>
        <v>0</v>
      </c>
    </row>
    <row r="15" spans="1:8" x14ac:dyDescent="0.3">
      <c r="A15" s="282" t="s">
        <v>26</v>
      </c>
      <c r="B15" s="283" t="s">
        <v>27</v>
      </c>
      <c r="C15" s="283" t="s">
        <v>28</v>
      </c>
      <c r="D15" s="285"/>
      <c r="E15" s="287" t="s">
        <v>280</v>
      </c>
      <c r="F15" s="278"/>
      <c r="G15" s="278"/>
      <c r="H15" s="280">
        <f>SUM(F16:G16)</f>
        <v>0</v>
      </c>
    </row>
    <row r="16" spans="1:8" x14ac:dyDescent="0.3">
      <c r="A16" s="289"/>
      <c r="B16" s="284"/>
      <c r="C16" s="284"/>
      <c r="D16" s="286"/>
      <c r="E16" s="288"/>
      <c r="F16" s="279"/>
      <c r="G16" s="279"/>
      <c r="H16" s="281"/>
    </row>
    <row r="17" spans="1:8" x14ac:dyDescent="0.3">
      <c r="A17" s="97" t="s">
        <v>26</v>
      </c>
      <c r="B17" s="14" t="s">
        <v>27</v>
      </c>
      <c r="C17" s="14" t="s">
        <v>28</v>
      </c>
      <c r="D17" s="126">
        <v>38.6</v>
      </c>
      <c r="E17" s="14" t="s">
        <v>283</v>
      </c>
      <c r="F17" s="19"/>
      <c r="G17" s="19"/>
      <c r="H17" s="96">
        <f t="shared" si="0"/>
        <v>0</v>
      </c>
    </row>
    <row r="18" spans="1:8" x14ac:dyDescent="0.3">
      <c r="A18" s="95" t="s">
        <v>26</v>
      </c>
      <c r="B18" s="90" t="s">
        <v>27</v>
      </c>
      <c r="C18" s="90" t="s">
        <v>28</v>
      </c>
      <c r="D18" s="91"/>
      <c r="E18" s="90" t="s">
        <v>284</v>
      </c>
      <c r="F18" s="19"/>
      <c r="G18" s="19"/>
      <c r="H18" s="96">
        <f t="shared" si="0"/>
        <v>0</v>
      </c>
    </row>
    <row r="19" spans="1:8" x14ac:dyDescent="0.3">
      <c r="A19" s="95" t="s">
        <v>26</v>
      </c>
      <c r="B19" s="90" t="s">
        <v>27</v>
      </c>
      <c r="C19" s="90" t="s">
        <v>28</v>
      </c>
      <c r="D19" s="91"/>
      <c r="E19" s="90" t="s">
        <v>285</v>
      </c>
      <c r="F19" s="19"/>
      <c r="G19" s="19"/>
      <c r="H19" s="96">
        <f t="shared" si="0"/>
        <v>0</v>
      </c>
    </row>
    <row r="20" spans="1:8" x14ac:dyDescent="0.3">
      <c r="A20" s="95" t="s">
        <v>26</v>
      </c>
      <c r="B20" s="90" t="s">
        <v>27</v>
      </c>
      <c r="C20" s="90" t="s">
        <v>28</v>
      </c>
      <c r="D20" s="91"/>
      <c r="E20" s="90" t="s">
        <v>286</v>
      </c>
      <c r="F20" s="19"/>
      <c r="G20" s="19"/>
      <c r="H20" s="96">
        <f t="shared" si="0"/>
        <v>0</v>
      </c>
    </row>
    <row r="21" spans="1:8" x14ac:dyDescent="0.3">
      <c r="A21" s="282" t="s">
        <v>26</v>
      </c>
      <c r="B21" s="283" t="s">
        <v>27</v>
      </c>
      <c r="C21" s="283" t="s">
        <v>28</v>
      </c>
      <c r="D21" s="285"/>
      <c r="E21" s="287" t="s">
        <v>280</v>
      </c>
      <c r="F21" s="278"/>
      <c r="G21" s="278"/>
      <c r="H21" s="280">
        <f>SUM(F22:G22)</f>
        <v>0</v>
      </c>
    </row>
    <row r="22" spans="1:8" x14ac:dyDescent="0.3">
      <c r="A22" s="282"/>
      <c r="B22" s="284"/>
      <c r="C22" s="284"/>
      <c r="D22" s="286"/>
      <c r="E22" s="288"/>
      <c r="F22" s="279"/>
      <c r="G22" s="279"/>
      <c r="H22" s="281"/>
    </row>
    <row r="23" spans="1:8" x14ac:dyDescent="0.3">
      <c r="A23" s="95" t="s">
        <v>26</v>
      </c>
      <c r="B23" s="90" t="s">
        <v>27</v>
      </c>
      <c r="C23" s="90" t="s">
        <v>28</v>
      </c>
      <c r="D23" s="125">
        <v>44.5</v>
      </c>
      <c r="E23" s="90" t="s">
        <v>287</v>
      </c>
      <c r="F23" s="19"/>
      <c r="G23" s="19"/>
      <c r="H23" s="96">
        <f t="shared" si="0"/>
        <v>0</v>
      </c>
    </row>
    <row r="24" spans="1:8" ht="25.2" customHeight="1" x14ac:dyDescent="0.3">
      <c r="A24" s="164" t="s">
        <v>26</v>
      </c>
      <c r="B24" s="161" t="s">
        <v>27</v>
      </c>
      <c r="C24" s="161" t="s">
        <v>28</v>
      </c>
      <c r="D24" s="91"/>
      <c r="E24" s="163" t="s">
        <v>280</v>
      </c>
      <c r="F24" s="19"/>
      <c r="G24" s="19"/>
      <c r="H24" s="166">
        <f t="shared" si="0"/>
        <v>0</v>
      </c>
    </row>
    <row r="25" spans="1:8" x14ac:dyDescent="0.3">
      <c r="A25" s="95" t="s">
        <v>26</v>
      </c>
      <c r="B25" s="14" t="s">
        <v>27</v>
      </c>
      <c r="C25" s="14" t="s">
        <v>28</v>
      </c>
      <c r="D25" s="126">
        <v>51</v>
      </c>
      <c r="E25" s="127" t="s">
        <v>288</v>
      </c>
      <c r="F25" s="19"/>
      <c r="G25" s="19"/>
      <c r="H25" s="96">
        <f t="shared" si="0"/>
        <v>0</v>
      </c>
    </row>
    <row r="26" spans="1:8" x14ac:dyDescent="0.3">
      <c r="A26" s="95" t="s">
        <v>26</v>
      </c>
      <c r="B26" s="90" t="s">
        <v>27</v>
      </c>
      <c r="C26" s="90" t="s">
        <v>28</v>
      </c>
      <c r="D26" s="91"/>
      <c r="E26" s="90" t="s">
        <v>289</v>
      </c>
      <c r="F26" s="19"/>
      <c r="G26" s="19"/>
      <c r="H26" s="96">
        <f t="shared" si="0"/>
        <v>0</v>
      </c>
    </row>
    <row r="27" spans="1:8" ht="28.2" customHeight="1" x14ac:dyDescent="0.3">
      <c r="A27" s="167" t="s">
        <v>26</v>
      </c>
      <c r="B27" s="162" t="s">
        <v>27</v>
      </c>
      <c r="C27" s="162" t="s">
        <v>28</v>
      </c>
      <c r="D27" s="15"/>
      <c r="E27" s="165" t="s">
        <v>290</v>
      </c>
      <c r="F27" s="19"/>
      <c r="G27" s="19"/>
      <c r="H27" s="166">
        <f t="shared" si="0"/>
        <v>0</v>
      </c>
    </row>
    <row r="28" spans="1:8" x14ac:dyDescent="0.3">
      <c r="A28" s="97" t="s">
        <v>26</v>
      </c>
      <c r="B28" s="14" t="s">
        <v>27</v>
      </c>
      <c r="C28" s="14" t="s">
        <v>28</v>
      </c>
      <c r="D28" s="126">
        <v>61.7</v>
      </c>
      <c r="E28" s="14" t="s">
        <v>291</v>
      </c>
      <c r="F28" s="19"/>
      <c r="G28" s="19"/>
      <c r="H28" s="96">
        <f t="shared" si="0"/>
        <v>0</v>
      </c>
    </row>
    <row r="29" spans="1:8" x14ac:dyDescent="0.3">
      <c r="A29" s="95" t="s">
        <v>26</v>
      </c>
      <c r="B29" s="90" t="s">
        <v>27</v>
      </c>
      <c r="C29" s="90" t="s">
        <v>28</v>
      </c>
      <c r="D29" s="91"/>
      <c r="E29" s="90" t="s">
        <v>292</v>
      </c>
      <c r="F29" s="19"/>
      <c r="G29" s="19"/>
      <c r="H29" s="96">
        <f t="shared" si="0"/>
        <v>0</v>
      </c>
    </row>
    <row r="30" spans="1:8" x14ac:dyDescent="0.3">
      <c r="A30" s="95" t="s">
        <v>26</v>
      </c>
      <c r="B30" s="90" t="s">
        <v>27</v>
      </c>
      <c r="C30" s="90" t="s">
        <v>28</v>
      </c>
      <c r="D30" s="91"/>
      <c r="E30" s="90" t="s">
        <v>293</v>
      </c>
      <c r="F30" s="19"/>
      <c r="G30" s="19"/>
      <c r="H30" s="96">
        <f t="shared" si="0"/>
        <v>0</v>
      </c>
    </row>
    <row r="31" spans="1:8" x14ac:dyDescent="0.3">
      <c r="A31" s="95"/>
      <c r="B31" s="90" t="s">
        <v>27</v>
      </c>
      <c r="C31" s="90" t="s">
        <v>28</v>
      </c>
      <c r="D31" s="91"/>
      <c r="E31" s="168" t="s">
        <v>258</v>
      </c>
      <c r="F31" s="19"/>
      <c r="G31" s="19"/>
      <c r="H31" s="96">
        <f t="shared" si="0"/>
        <v>0</v>
      </c>
    </row>
    <row r="32" spans="1:8" x14ac:dyDescent="0.3">
      <c r="A32" s="95" t="s">
        <v>26</v>
      </c>
      <c r="B32" s="90" t="s">
        <v>27</v>
      </c>
      <c r="C32" s="90" t="s">
        <v>28</v>
      </c>
      <c r="D32" s="91"/>
      <c r="E32" s="90" t="s">
        <v>294</v>
      </c>
      <c r="F32" s="19"/>
      <c r="G32" s="19"/>
      <c r="H32" s="96">
        <f t="shared" si="0"/>
        <v>0</v>
      </c>
    </row>
    <row r="33" spans="1:8" ht="26.4" customHeight="1" x14ac:dyDescent="0.3">
      <c r="A33" s="167" t="s">
        <v>26</v>
      </c>
      <c r="B33" s="162" t="s">
        <v>27</v>
      </c>
      <c r="C33" s="162" t="s">
        <v>28</v>
      </c>
      <c r="D33" s="15"/>
      <c r="E33" s="165" t="s">
        <v>295</v>
      </c>
      <c r="F33" s="19"/>
      <c r="G33" s="19"/>
      <c r="H33" s="166">
        <f t="shared" si="0"/>
        <v>0</v>
      </c>
    </row>
    <row r="34" spans="1:8" x14ac:dyDescent="0.3">
      <c r="A34" s="95" t="s">
        <v>26</v>
      </c>
      <c r="B34" s="90" t="s">
        <v>27</v>
      </c>
      <c r="C34" s="90" t="s">
        <v>28</v>
      </c>
      <c r="D34" s="125">
        <v>64.400000000000006</v>
      </c>
      <c r="E34" s="90" t="s">
        <v>296</v>
      </c>
      <c r="F34" s="19"/>
      <c r="G34" s="19"/>
      <c r="H34" s="96">
        <f t="shared" si="0"/>
        <v>0</v>
      </c>
    </row>
    <row r="35" spans="1:8" x14ac:dyDescent="0.3">
      <c r="A35" s="95" t="s">
        <v>26</v>
      </c>
      <c r="B35" s="90" t="s">
        <v>27</v>
      </c>
      <c r="C35" s="90" t="s">
        <v>28</v>
      </c>
      <c r="D35" s="91"/>
      <c r="E35" s="90" t="s">
        <v>299</v>
      </c>
      <c r="F35" s="19"/>
      <c r="G35" s="19"/>
      <c r="H35" s="96">
        <f t="shared" si="0"/>
        <v>0</v>
      </c>
    </row>
    <row r="36" spans="1:8" x14ac:dyDescent="0.3">
      <c r="A36" s="95" t="s">
        <v>26</v>
      </c>
      <c r="B36" s="90" t="s">
        <v>27</v>
      </c>
      <c r="C36" s="90" t="s">
        <v>28</v>
      </c>
      <c r="D36" s="91"/>
      <c r="E36" s="128" t="s">
        <v>300</v>
      </c>
      <c r="F36" s="19"/>
      <c r="G36" s="19"/>
      <c r="H36" s="96">
        <f t="shared" si="0"/>
        <v>0</v>
      </c>
    </row>
    <row r="37" spans="1:8" x14ac:dyDescent="0.3">
      <c r="A37" s="95" t="s">
        <v>26</v>
      </c>
      <c r="B37" s="90" t="s">
        <v>27</v>
      </c>
      <c r="C37" s="90" t="s">
        <v>28</v>
      </c>
      <c r="D37" s="91"/>
      <c r="E37" s="90" t="s">
        <v>301</v>
      </c>
      <c r="F37" s="19"/>
      <c r="G37" s="19"/>
      <c r="H37" s="96">
        <f t="shared" si="0"/>
        <v>0</v>
      </c>
    </row>
    <row r="38" spans="1:8" ht="27" customHeight="1" thickBot="1" x14ac:dyDescent="0.35">
      <c r="A38" s="167" t="s">
        <v>26</v>
      </c>
      <c r="B38" s="162" t="s">
        <v>27</v>
      </c>
      <c r="C38" s="162" t="s">
        <v>28</v>
      </c>
      <c r="D38" s="15"/>
      <c r="E38" s="165" t="s">
        <v>280</v>
      </c>
      <c r="F38" s="19"/>
      <c r="G38" s="19"/>
      <c r="H38" s="169">
        <f t="shared" si="0"/>
        <v>0</v>
      </c>
    </row>
    <row r="39" spans="1:8" ht="15" thickBot="1" x14ac:dyDescent="0.35">
      <c r="A39" s="178"/>
      <c r="B39" s="179"/>
      <c r="C39" s="179"/>
      <c r="D39" s="179"/>
      <c r="E39" s="179"/>
      <c r="F39" s="182" t="s">
        <v>26</v>
      </c>
      <c r="G39" s="182" t="s">
        <v>5</v>
      </c>
      <c r="H39" s="180">
        <f>SUM(H8:H38)</f>
        <v>0</v>
      </c>
    </row>
    <row r="40" spans="1:8" x14ac:dyDescent="0.3">
      <c r="A40" s="137"/>
      <c r="B40" s="138"/>
      <c r="C40" s="138"/>
      <c r="D40" s="138"/>
      <c r="E40" s="138"/>
      <c r="F40" s="181"/>
      <c r="G40" s="181"/>
      <c r="H40" s="183"/>
    </row>
    <row r="41" spans="1:8" x14ac:dyDescent="0.3">
      <c r="A41" s="97" t="s">
        <v>29</v>
      </c>
      <c r="B41" s="14" t="s">
        <v>27</v>
      </c>
      <c r="C41" s="14" t="s">
        <v>28</v>
      </c>
      <c r="D41" s="126">
        <v>161.4</v>
      </c>
      <c r="E41" s="127" t="s">
        <v>292</v>
      </c>
      <c r="F41" s="92"/>
      <c r="G41" s="92"/>
      <c r="H41" s="96">
        <f>SUM(F41:G41)</f>
        <v>0</v>
      </c>
    </row>
    <row r="42" spans="1:8" x14ac:dyDescent="0.3">
      <c r="A42" s="95" t="s">
        <v>29</v>
      </c>
      <c r="B42" s="90" t="s">
        <v>27</v>
      </c>
      <c r="C42" s="90" t="s">
        <v>28</v>
      </c>
      <c r="D42" s="91"/>
      <c r="E42" s="90" t="s">
        <v>297</v>
      </c>
      <c r="F42" s="19"/>
      <c r="G42" s="19"/>
      <c r="H42" s="96">
        <f t="shared" ref="H42:H89" si="1">SUM(F42:G42)</f>
        <v>0</v>
      </c>
    </row>
    <row r="43" spans="1:8" x14ac:dyDescent="0.3">
      <c r="A43" s="95" t="s">
        <v>29</v>
      </c>
      <c r="B43" s="90" t="s">
        <v>27</v>
      </c>
      <c r="C43" s="90" t="s">
        <v>28</v>
      </c>
      <c r="D43" s="91"/>
      <c r="E43" s="90" t="s">
        <v>298</v>
      </c>
      <c r="F43" s="19"/>
      <c r="G43" s="19"/>
      <c r="H43" s="96">
        <f t="shared" si="1"/>
        <v>0</v>
      </c>
    </row>
    <row r="44" spans="1:8" ht="25.8" customHeight="1" x14ac:dyDescent="0.3">
      <c r="A44" s="167" t="s">
        <v>29</v>
      </c>
      <c r="B44" s="162" t="s">
        <v>27</v>
      </c>
      <c r="C44" s="162" t="s">
        <v>28</v>
      </c>
      <c r="D44" s="15"/>
      <c r="E44" s="165" t="s">
        <v>280</v>
      </c>
      <c r="F44" s="19"/>
      <c r="G44" s="19"/>
      <c r="H44" s="166">
        <f t="shared" si="1"/>
        <v>0</v>
      </c>
    </row>
    <row r="45" spans="1:8" x14ac:dyDescent="0.3">
      <c r="A45" s="98" t="s">
        <v>29</v>
      </c>
      <c r="B45" s="99" t="s">
        <v>27</v>
      </c>
      <c r="C45" s="99" t="s">
        <v>30</v>
      </c>
      <c r="D45" s="131" t="s">
        <v>31</v>
      </c>
      <c r="E45" s="99" t="s">
        <v>302</v>
      </c>
      <c r="F45" s="19"/>
      <c r="G45" s="19"/>
      <c r="H45" s="96">
        <f t="shared" si="1"/>
        <v>0</v>
      </c>
    </row>
    <row r="46" spans="1:8" x14ac:dyDescent="0.3">
      <c r="A46" s="98" t="s">
        <v>29</v>
      </c>
      <c r="B46" s="99" t="s">
        <v>27</v>
      </c>
      <c r="C46" s="99" t="s">
        <v>30</v>
      </c>
      <c r="D46" s="131" t="s">
        <v>32</v>
      </c>
      <c r="E46" s="184" t="s">
        <v>303</v>
      </c>
      <c r="F46" s="19"/>
      <c r="G46" s="19"/>
      <c r="H46" s="96">
        <f t="shared" si="1"/>
        <v>0</v>
      </c>
    </row>
    <row r="47" spans="1:8" x14ac:dyDescent="0.3">
      <c r="A47" s="100" t="s">
        <v>29</v>
      </c>
      <c r="B47" s="16" t="s">
        <v>27</v>
      </c>
      <c r="C47" s="16" t="s">
        <v>30</v>
      </c>
      <c r="D47" s="132" t="s">
        <v>305</v>
      </c>
      <c r="E47" s="170" t="s">
        <v>304</v>
      </c>
      <c r="F47" s="19"/>
      <c r="G47" s="19"/>
      <c r="H47" s="96">
        <f t="shared" si="1"/>
        <v>0</v>
      </c>
    </row>
    <row r="48" spans="1:8" x14ac:dyDescent="0.3">
      <c r="A48" s="98" t="s">
        <v>29</v>
      </c>
      <c r="B48" s="99" t="s">
        <v>27</v>
      </c>
      <c r="C48" s="99" t="s">
        <v>30</v>
      </c>
      <c r="D48" s="131" t="s">
        <v>33</v>
      </c>
      <c r="E48" s="129" t="s">
        <v>306</v>
      </c>
      <c r="F48" s="19"/>
      <c r="G48" s="19"/>
      <c r="H48" s="96">
        <f t="shared" si="1"/>
        <v>0</v>
      </c>
    </row>
    <row r="49" spans="1:8" x14ac:dyDescent="0.3">
      <c r="A49" s="98" t="s">
        <v>29</v>
      </c>
      <c r="B49" s="99" t="s">
        <v>27</v>
      </c>
      <c r="C49" s="99" t="s">
        <v>30</v>
      </c>
      <c r="D49" s="131" t="s">
        <v>34</v>
      </c>
      <c r="E49" s="184" t="s">
        <v>307</v>
      </c>
      <c r="F49" s="19"/>
      <c r="G49" s="19"/>
      <c r="H49" s="96">
        <f t="shared" si="1"/>
        <v>0</v>
      </c>
    </row>
    <row r="50" spans="1:8" x14ac:dyDescent="0.3">
      <c r="A50" s="101" t="s">
        <v>29</v>
      </c>
      <c r="B50" s="17" t="s">
        <v>27</v>
      </c>
      <c r="C50" s="17" t="s">
        <v>30</v>
      </c>
      <c r="D50" s="133" t="s">
        <v>259</v>
      </c>
      <c r="E50" s="130" t="s">
        <v>261</v>
      </c>
      <c r="F50" s="19"/>
      <c r="G50" s="19"/>
      <c r="H50" s="96">
        <f t="shared" si="1"/>
        <v>0</v>
      </c>
    </row>
    <row r="51" spans="1:8" x14ac:dyDescent="0.3">
      <c r="A51" s="98" t="s">
        <v>29</v>
      </c>
      <c r="B51" s="99" t="s">
        <v>27</v>
      </c>
      <c r="C51" s="99" t="s">
        <v>30</v>
      </c>
      <c r="D51" s="131" t="s">
        <v>260</v>
      </c>
      <c r="E51" s="160" t="s">
        <v>262</v>
      </c>
      <c r="F51" s="19"/>
      <c r="G51" s="19"/>
      <c r="H51" s="96">
        <f t="shared" si="1"/>
        <v>0</v>
      </c>
    </row>
    <row r="52" spans="1:8" x14ac:dyDescent="0.3">
      <c r="A52" s="98"/>
      <c r="B52" s="17" t="s">
        <v>27</v>
      </c>
      <c r="C52" s="17" t="s">
        <v>30</v>
      </c>
      <c r="D52" s="133" t="s">
        <v>308</v>
      </c>
      <c r="E52" s="129" t="s">
        <v>309</v>
      </c>
      <c r="F52" s="19"/>
      <c r="G52" s="19"/>
      <c r="H52" s="96">
        <f t="shared" si="1"/>
        <v>0</v>
      </c>
    </row>
    <row r="53" spans="1:8" x14ac:dyDescent="0.3">
      <c r="A53" s="98"/>
      <c r="B53" s="99" t="s">
        <v>27</v>
      </c>
      <c r="C53" s="99" t="s">
        <v>30</v>
      </c>
      <c r="D53" s="171"/>
      <c r="E53" s="99" t="s">
        <v>310</v>
      </c>
      <c r="F53" s="135"/>
      <c r="G53" s="19"/>
      <c r="H53" s="96">
        <f t="shared" si="1"/>
        <v>0</v>
      </c>
    </row>
    <row r="54" spans="1:8" x14ac:dyDescent="0.3">
      <c r="A54" s="101" t="s">
        <v>29</v>
      </c>
      <c r="B54" s="17" t="s">
        <v>27</v>
      </c>
      <c r="C54" s="17" t="s">
        <v>35</v>
      </c>
      <c r="D54" s="126">
        <v>351.4</v>
      </c>
      <c r="E54" s="185" t="s">
        <v>311</v>
      </c>
      <c r="F54" s="19"/>
      <c r="G54" s="19"/>
      <c r="H54" s="96">
        <f t="shared" si="1"/>
        <v>0</v>
      </c>
    </row>
    <row r="55" spans="1:8" x14ac:dyDescent="0.3">
      <c r="A55" s="98" t="s">
        <v>29</v>
      </c>
      <c r="B55" s="99" t="s">
        <v>27</v>
      </c>
      <c r="C55" s="99" t="s">
        <v>35</v>
      </c>
      <c r="D55" s="91"/>
      <c r="E55" s="185" t="s">
        <v>312</v>
      </c>
      <c r="F55" s="19"/>
      <c r="G55" s="19"/>
      <c r="H55" s="96">
        <f t="shared" si="1"/>
        <v>0</v>
      </c>
    </row>
    <row r="56" spans="1:8" x14ac:dyDescent="0.3">
      <c r="A56" s="101" t="s">
        <v>29</v>
      </c>
      <c r="B56" s="17" t="s">
        <v>27</v>
      </c>
      <c r="C56" s="17" t="s">
        <v>35</v>
      </c>
      <c r="D56" s="126">
        <v>355.8</v>
      </c>
      <c r="E56" s="170" t="s">
        <v>313</v>
      </c>
      <c r="F56" s="19"/>
      <c r="G56" s="19"/>
      <c r="H56" s="96">
        <f t="shared" si="1"/>
        <v>0</v>
      </c>
    </row>
    <row r="57" spans="1:8" x14ac:dyDescent="0.3">
      <c r="A57" s="102" t="s">
        <v>29</v>
      </c>
      <c r="B57" s="18" t="s">
        <v>27</v>
      </c>
      <c r="C57" s="18" t="s">
        <v>35</v>
      </c>
      <c r="D57" s="15"/>
      <c r="E57" s="184" t="s">
        <v>314</v>
      </c>
      <c r="F57" s="19"/>
      <c r="G57" s="19"/>
      <c r="H57" s="96">
        <f t="shared" si="1"/>
        <v>0</v>
      </c>
    </row>
    <row r="58" spans="1:8" x14ac:dyDescent="0.3">
      <c r="A58" s="101" t="s">
        <v>29</v>
      </c>
      <c r="B58" s="17" t="s">
        <v>27</v>
      </c>
      <c r="C58" s="17" t="s">
        <v>35</v>
      </c>
      <c r="D58" s="126">
        <v>357.7</v>
      </c>
      <c r="E58" s="170" t="s">
        <v>315</v>
      </c>
      <c r="F58" s="19"/>
      <c r="G58" s="19"/>
      <c r="H58" s="96">
        <f t="shared" si="1"/>
        <v>0</v>
      </c>
    </row>
    <row r="59" spans="1:8" x14ac:dyDescent="0.3">
      <c r="A59" s="102" t="s">
        <v>29</v>
      </c>
      <c r="B59" s="18" t="s">
        <v>27</v>
      </c>
      <c r="C59" s="18" t="s">
        <v>35</v>
      </c>
      <c r="D59" s="15"/>
      <c r="E59" s="184" t="s">
        <v>316</v>
      </c>
      <c r="F59" s="19"/>
      <c r="G59" s="19"/>
      <c r="H59" s="96">
        <f t="shared" si="1"/>
        <v>0</v>
      </c>
    </row>
    <row r="60" spans="1:8" x14ac:dyDescent="0.3">
      <c r="A60" s="101" t="s">
        <v>29</v>
      </c>
      <c r="B60" s="17" t="s">
        <v>27</v>
      </c>
      <c r="C60" s="17" t="s">
        <v>35</v>
      </c>
      <c r="D60" s="126">
        <v>358</v>
      </c>
      <c r="E60" s="170" t="s">
        <v>317</v>
      </c>
      <c r="F60" s="19"/>
      <c r="G60" s="19"/>
      <c r="H60" s="96">
        <f t="shared" si="1"/>
        <v>0</v>
      </c>
    </row>
    <row r="61" spans="1:8" x14ac:dyDescent="0.3">
      <c r="A61" s="102" t="s">
        <v>29</v>
      </c>
      <c r="B61" s="18" t="s">
        <v>27</v>
      </c>
      <c r="C61" s="18" t="s">
        <v>35</v>
      </c>
      <c r="D61" s="15"/>
      <c r="E61" s="185" t="s">
        <v>318</v>
      </c>
      <c r="F61" s="19"/>
      <c r="G61" s="19"/>
      <c r="H61" s="96">
        <f t="shared" si="1"/>
        <v>0</v>
      </c>
    </row>
    <row r="62" spans="1:8" x14ac:dyDescent="0.3">
      <c r="A62" s="101" t="s">
        <v>29</v>
      </c>
      <c r="B62" s="17" t="s">
        <v>27</v>
      </c>
      <c r="C62" s="17" t="s">
        <v>35</v>
      </c>
      <c r="D62" s="126">
        <v>358.3</v>
      </c>
      <c r="E62" s="17" t="s">
        <v>319</v>
      </c>
      <c r="F62" s="19"/>
      <c r="G62" s="19"/>
      <c r="H62" s="96">
        <f t="shared" si="1"/>
        <v>0</v>
      </c>
    </row>
    <row r="63" spans="1:8" x14ac:dyDescent="0.3">
      <c r="A63" s="98" t="s">
        <v>29</v>
      </c>
      <c r="B63" s="99" t="s">
        <v>27</v>
      </c>
      <c r="C63" s="99" t="s">
        <v>35</v>
      </c>
      <c r="D63" s="91"/>
      <c r="E63" s="99" t="s">
        <v>320</v>
      </c>
      <c r="F63" s="19"/>
      <c r="G63" s="19"/>
      <c r="H63" s="96">
        <f t="shared" si="1"/>
        <v>0</v>
      </c>
    </row>
    <row r="64" spans="1:8" ht="28.2" customHeight="1" x14ac:dyDescent="0.3">
      <c r="A64" s="167" t="s">
        <v>29</v>
      </c>
      <c r="B64" s="162" t="s">
        <v>27</v>
      </c>
      <c r="C64" s="162" t="s">
        <v>35</v>
      </c>
      <c r="D64" s="15"/>
      <c r="E64" s="165" t="s">
        <v>280</v>
      </c>
      <c r="F64" s="19"/>
      <c r="G64" s="19"/>
      <c r="H64" s="166">
        <f t="shared" si="1"/>
        <v>0</v>
      </c>
    </row>
    <row r="65" spans="1:8" x14ac:dyDescent="0.3">
      <c r="A65" s="101" t="s">
        <v>29</v>
      </c>
      <c r="B65" s="17" t="s">
        <v>27</v>
      </c>
      <c r="C65" s="17" t="s">
        <v>35</v>
      </c>
      <c r="D65" s="126">
        <v>363.2</v>
      </c>
      <c r="E65" s="14" t="s">
        <v>321</v>
      </c>
      <c r="F65" s="19"/>
      <c r="G65" s="19"/>
      <c r="H65" s="96">
        <f t="shared" si="1"/>
        <v>0</v>
      </c>
    </row>
    <row r="66" spans="1:8" x14ac:dyDescent="0.3">
      <c r="A66" s="98" t="s">
        <v>29</v>
      </c>
      <c r="B66" s="99" t="s">
        <v>27</v>
      </c>
      <c r="C66" s="99" t="s">
        <v>35</v>
      </c>
      <c r="D66" s="91"/>
      <c r="E66" s="90" t="s">
        <v>322</v>
      </c>
      <c r="F66" s="19"/>
      <c r="G66" s="19"/>
      <c r="H66" s="96">
        <f t="shared" si="1"/>
        <v>0</v>
      </c>
    </row>
    <row r="67" spans="1:8" x14ac:dyDescent="0.3">
      <c r="A67" s="98" t="s">
        <v>29</v>
      </c>
      <c r="B67" s="99" t="s">
        <v>27</v>
      </c>
      <c r="C67" s="99" t="s">
        <v>35</v>
      </c>
      <c r="D67" s="91"/>
      <c r="E67" s="185" t="s">
        <v>323</v>
      </c>
      <c r="F67" s="19"/>
      <c r="G67" s="19"/>
      <c r="H67" s="96">
        <f t="shared" si="1"/>
        <v>0</v>
      </c>
    </row>
    <row r="68" spans="1:8" x14ac:dyDescent="0.3">
      <c r="A68" s="102" t="s">
        <v>29</v>
      </c>
      <c r="B68" s="18" t="s">
        <v>27</v>
      </c>
      <c r="C68" s="18" t="s">
        <v>35</v>
      </c>
      <c r="D68" s="15"/>
      <c r="E68" s="18" t="s">
        <v>324</v>
      </c>
      <c r="F68" s="19"/>
      <c r="G68" s="19"/>
      <c r="H68" s="96">
        <f t="shared" si="1"/>
        <v>0</v>
      </c>
    </row>
    <row r="69" spans="1:8" x14ac:dyDescent="0.3">
      <c r="A69" s="101" t="s">
        <v>29</v>
      </c>
      <c r="B69" s="17" t="s">
        <v>27</v>
      </c>
      <c r="C69" s="17" t="s">
        <v>35</v>
      </c>
      <c r="D69" s="126">
        <v>364</v>
      </c>
      <c r="E69" s="170" t="s">
        <v>326</v>
      </c>
      <c r="F69" s="19"/>
      <c r="G69" s="19"/>
      <c r="H69" s="96">
        <f t="shared" si="1"/>
        <v>0</v>
      </c>
    </row>
    <row r="70" spans="1:8" x14ac:dyDescent="0.3">
      <c r="A70" s="98" t="s">
        <v>29</v>
      </c>
      <c r="B70" s="99" t="s">
        <v>27</v>
      </c>
      <c r="C70" s="99" t="s">
        <v>35</v>
      </c>
      <c r="D70" s="91"/>
      <c r="E70" s="184" t="s">
        <v>327</v>
      </c>
      <c r="F70" s="19"/>
      <c r="G70" s="19"/>
      <c r="H70" s="96">
        <f t="shared" si="1"/>
        <v>0</v>
      </c>
    </row>
    <row r="71" spans="1:8" x14ac:dyDescent="0.3">
      <c r="A71" s="100" t="s">
        <v>29</v>
      </c>
      <c r="B71" s="16" t="s">
        <v>27</v>
      </c>
      <c r="C71" s="16" t="s">
        <v>35</v>
      </c>
      <c r="D71" s="134">
        <v>373.9</v>
      </c>
      <c r="E71" s="170" t="s">
        <v>325</v>
      </c>
      <c r="F71" s="19"/>
      <c r="G71" s="19"/>
      <c r="H71" s="96">
        <f t="shared" si="1"/>
        <v>0</v>
      </c>
    </row>
    <row r="72" spans="1:8" ht="24" customHeight="1" x14ac:dyDescent="0.3">
      <c r="A72" s="101" t="s">
        <v>29</v>
      </c>
      <c r="B72" s="17" t="s">
        <v>27</v>
      </c>
      <c r="C72" s="17" t="s">
        <v>35</v>
      </c>
      <c r="D72" s="126">
        <v>376.3</v>
      </c>
      <c r="E72" s="170" t="s">
        <v>328</v>
      </c>
      <c r="F72" s="19"/>
      <c r="G72" s="19"/>
      <c r="H72" s="186">
        <f t="shared" si="1"/>
        <v>0</v>
      </c>
    </row>
    <row r="73" spans="1:8" x14ac:dyDescent="0.3">
      <c r="A73" s="102" t="s">
        <v>29</v>
      </c>
      <c r="B73" s="18" t="s">
        <v>27</v>
      </c>
      <c r="C73" s="18" t="s">
        <v>35</v>
      </c>
      <c r="D73" s="15"/>
      <c r="E73" s="18" t="s">
        <v>329</v>
      </c>
      <c r="F73" s="19"/>
      <c r="G73" s="19"/>
      <c r="H73" s="96">
        <f t="shared" si="1"/>
        <v>0</v>
      </c>
    </row>
    <row r="74" spans="1:8" ht="25.8" customHeight="1" x14ac:dyDescent="0.3">
      <c r="A74" s="101" t="s">
        <v>29</v>
      </c>
      <c r="B74" s="17" t="s">
        <v>27</v>
      </c>
      <c r="C74" s="17" t="s">
        <v>35</v>
      </c>
      <c r="D74" s="126" t="s">
        <v>263</v>
      </c>
      <c r="E74" s="170" t="s">
        <v>330</v>
      </c>
      <c r="F74" s="19"/>
      <c r="G74" s="19"/>
      <c r="H74" s="186">
        <f t="shared" si="1"/>
        <v>0</v>
      </c>
    </row>
    <row r="75" spans="1:8" ht="24.6" customHeight="1" x14ac:dyDescent="0.3">
      <c r="A75" s="98" t="s">
        <v>29</v>
      </c>
      <c r="B75" s="99" t="s">
        <v>27</v>
      </c>
      <c r="C75" s="99" t="s">
        <v>35</v>
      </c>
      <c r="D75" s="91"/>
      <c r="E75" s="185" t="s">
        <v>280</v>
      </c>
      <c r="F75" s="19"/>
      <c r="G75" s="19"/>
      <c r="H75" s="96">
        <f t="shared" si="1"/>
        <v>0</v>
      </c>
    </row>
    <row r="76" spans="1:8" x14ac:dyDescent="0.3">
      <c r="A76" s="101" t="s">
        <v>29</v>
      </c>
      <c r="B76" s="17" t="s">
        <v>27</v>
      </c>
      <c r="C76" s="17" t="s">
        <v>35</v>
      </c>
      <c r="D76" s="126">
        <v>382.6</v>
      </c>
      <c r="E76" s="170" t="s">
        <v>331</v>
      </c>
      <c r="F76" s="19"/>
      <c r="G76" s="19"/>
      <c r="H76" s="96">
        <f t="shared" si="1"/>
        <v>0</v>
      </c>
    </row>
    <row r="77" spans="1:8" x14ac:dyDescent="0.3">
      <c r="A77" s="102" t="s">
        <v>29</v>
      </c>
      <c r="B77" s="18" t="s">
        <v>27</v>
      </c>
      <c r="C77" s="18" t="s">
        <v>35</v>
      </c>
      <c r="D77" s="15"/>
      <c r="E77" s="184" t="s">
        <v>332</v>
      </c>
      <c r="F77" s="19"/>
      <c r="G77" s="19"/>
      <c r="H77" s="96">
        <f t="shared" si="1"/>
        <v>0</v>
      </c>
    </row>
    <row r="78" spans="1:8" x14ac:dyDescent="0.3">
      <c r="A78" s="101" t="s">
        <v>29</v>
      </c>
      <c r="B78" s="17" t="s">
        <v>27</v>
      </c>
      <c r="C78" s="17" t="s">
        <v>35</v>
      </c>
      <c r="D78" s="126">
        <v>389.1</v>
      </c>
      <c r="E78" s="172" t="s">
        <v>333</v>
      </c>
      <c r="F78" s="19"/>
      <c r="G78" s="19"/>
      <c r="H78" s="96">
        <f t="shared" si="1"/>
        <v>0</v>
      </c>
    </row>
    <row r="79" spans="1:8" ht="24.6" x14ac:dyDescent="0.3">
      <c r="A79" s="98" t="s">
        <v>29</v>
      </c>
      <c r="B79" s="99" t="s">
        <v>27</v>
      </c>
      <c r="C79" s="99" t="s">
        <v>35</v>
      </c>
      <c r="D79" s="91"/>
      <c r="E79" s="184" t="s">
        <v>334</v>
      </c>
      <c r="F79" s="19"/>
      <c r="G79" s="19"/>
      <c r="H79" s="186">
        <f t="shared" si="1"/>
        <v>0</v>
      </c>
    </row>
    <row r="80" spans="1:8" x14ac:dyDescent="0.3">
      <c r="A80" s="98" t="s">
        <v>29</v>
      </c>
      <c r="B80" s="99" t="s">
        <v>27</v>
      </c>
      <c r="C80" s="99" t="s">
        <v>35</v>
      </c>
      <c r="D80" s="91"/>
      <c r="E80" s="184" t="s">
        <v>335</v>
      </c>
      <c r="F80" s="19"/>
      <c r="G80" s="19"/>
      <c r="H80" s="96">
        <f t="shared" si="1"/>
        <v>0</v>
      </c>
    </row>
    <row r="81" spans="1:8" ht="28.8" customHeight="1" x14ac:dyDescent="0.3">
      <c r="A81" s="102" t="s">
        <v>29</v>
      </c>
      <c r="B81" s="18" t="s">
        <v>27</v>
      </c>
      <c r="C81" s="18" t="s">
        <v>35</v>
      </c>
      <c r="D81" s="15"/>
      <c r="E81" s="185" t="s">
        <v>280</v>
      </c>
      <c r="F81" s="19"/>
      <c r="G81" s="19"/>
      <c r="H81" s="186">
        <f t="shared" si="1"/>
        <v>0</v>
      </c>
    </row>
    <row r="82" spans="1:8" x14ac:dyDescent="0.3">
      <c r="A82" s="98" t="s">
        <v>29</v>
      </c>
      <c r="B82" s="99" t="s">
        <v>27</v>
      </c>
      <c r="C82" s="99" t="s">
        <v>35</v>
      </c>
      <c r="D82" s="126">
        <v>389.5</v>
      </c>
      <c r="E82" s="173" t="s">
        <v>336</v>
      </c>
      <c r="F82" s="19"/>
      <c r="G82" s="19"/>
      <c r="H82" s="96">
        <f t="shared" si="1"/>
        <v>0</v>
      </c>
    </row>
    <row r="83" spans="1:8" x14ac:dyDescent="0.3">
      <c r="A83" s="98" t="s">
        <v>29</v>
      </c>
      <c r="B83" s="99" t="s">
        <v>27</v>
      </c>
      <c r="C83" s="99" t="s">
        <v>35</v>
      </c>
      <c r="D83" s="136"/>
      <c r="E83" s="172" t="s">
        <v>337</v>
      </c>
      <c r="F83" s="19"/>
      <c r="G83" s="19"/>
      <c r="H83" s="96">
        <f t="shared" si="1"/>
        <v>0</v>
      </c>
    </row>
    <row r="84" spans="1:8" x14ac:dyDescent="0.3">
      <c r="A84" s="102" t="s">
        <v>29</v>
      </c>
      <c r="B84" s="18" t="s">
        <v>27</v>
      </c>
      <c r="C84" s="18" t="s">
        <v>35</v>
      </c>
      <c r="D84" s="15"/>
      <c r="E84" s="185" t="s">
        <v>338</v>
      </c>
      <c r="F84" s="19"/>
      <c r="G84" s="19"/>
      <c r="H84" s="96">
        <f t="shared" si="1"/>
        <v>0</v>
      </c>
    </row>
    <row r="85" spans="1:8" x14ac:dyDescent="0.3">
      <c r="A85" s="101" t="s">
        <v>29</v>
      </c>
      <c r="B85" s="17" t="s">
        <v>27</v>
      </c>
      <c r="C85" s="17" t="s">
        <v>35</v>
      </c>
      <c r="D85" s="126" t="s">
        <v>264</v>
      </c>
      <c r="E85" s="14" t="s">
        <v>339</v>
      </c>
      <c r="F85" s="19"/>
      <c r="G85" s="19"/>
      <c r="H85" s="96">
        <f t="shared" si="1"/>
        <v>0</v>
      </c>
    </row>
    <row r="86" spans="1:8" x14ac:dyDescent="0.3">
      <c r="A86" s="98" t="s">
        <v>29</v>
      </c>
      <c r="B86" s="99" t="s">
        <v>27</v>
      </c>
      <c r="C86" s="99" t="s">
        <v>35</v>
      </c>
      <c r="D86" s="91"/>
      <c r="E86" s="90" t="s">
        <v>340</v>
      </c>
      <c r="F86" s="19"/>
      <c r="G86" s="19"/>
      <c r="H86" s="96">
        <f t="shared" si="1"/>
        <v>0</v>
      </c>
    </row>
    <row r="87" spans="1:8" x14ac:dyDescent="0.3">
      <c r="A87" s="98" t="s">
        <v>29</v>
      </c>
      <c r="B87" s="99" t="s">
        <v>27</v>
      </c>
      <c r="C87" s="99" t="s">
        <v>35</v>
      </c>
      <c r="D87" s="91"/>
      <c r="E87" s="185" t="s">
        <v>341</v>
      </c>
      <c r="F87" s="19"/>
      <c r="G87" s="19"/>
      <c r="H87" s="96">
        <f t="shared" si="1"/>
        <v>0</v>
      </c>
    </row>
    <row r="88" spans="1:8" ht="24.6" x14ac:dyDescent="0.3">
      <c r="A88" s="98" t="s">
        <v>29</v>
      </c>
      <c r="B88" s="99" t="s">
        <v>27</v>
      </c>
      <c r="C88" s="99" t="s">
        <v>35</v>
      </c>
      <c r="D88" s="91"/>
      <c r="E88" s="185" t="s">
        <v>280</v>
      </c>
      <c r="F88" s="19"/>
      <c r="G88" s="19"/>
      <c r="H88" s="186">
        <f t="shared" si="1"/>
        <v>0</v>
      </c>
    </row>
    <row r="89" spans="1:8" ht="13.8" customHeight="1" thickBot="1" x14ac:dyDescent="0.35">
      <c r="A89" s="102" t="s">
        <v>29</v>
      </c>
      <c r="B89" s="18" t="s">
        <v>27</v>
      </c>
      <c r="C89" s="18" t="s">
        <v>35</v>
      </c>
      <c r="D89" s="159" t="s">
        <v>265</v>
      </c>
      <c r="E89" s="185" t="s">
        <v>342</v>
      </c>
      <c r="F89" s="139"/>
      <c r="G89" s="139"/>
      <c r="H89" s="140">
        <f t="shared" si="1"/>
        <v>0</v>
      </c>
    </row>
    <row r="90" spans="1:8" ht="15" thickBot="1" x14ac:dyDescent="0.35">
      <c r="A90" s="142"/>
      <c r="B90" s="141"/>
      <c r="C90" s="141"/>
      <c r="D90" s="141"/>
      <c r="E90" s="174"/>
      <c r="F90" s="122" t="s">
        <v>29</v>
      </c>
      <c r="G90" s="123" t="s">
        <v>5</v>
      </c>
      <c r="H90" s="124">
        <f>SUM(H41:H89)</f>
        <v>0</v>
      </c>
    </row>
    <row r="91" spans="1:8" ht="15" thickBot="1" x14ac:dyDescent="0.35">
      <c r="A91" s="142"/>
      <c r="B91" s="141"/>
      <c r="C91" s="141"/>
      <c r="D91" s="141"/>
      <c r="E91" s="141"/>
      <c r="F91" s="145"/>
      <c r="G91" s="145"/>
      <c r="H91" s="146"/>
    </row>
    <row r="92" spans="1:8" ht="15" thickBot="1" x14ac:dyDescent="0.35">
      <c r="A92" s="143"/>
      <c r="B92" s="144"/>
      <c r="C92" s="144"/>
      <c r="D92" s="144"/>
      <c r="E92" s="144"/>
      <c r="F92" s="122" t="s">
        <v>36</v>
      </c>
      <c r="G92" s="123" t="s">
        <v>5</v>
      </c>
      <c r="H92" s="124">
        <f>SUM(H40+H90)</f>
        <v>0</v>
      </c>
    </row>
  </sheetData>
  <mergeCells count="27">
    <mergeCell ref="A15:A16"/>
    <mergeCell ref="E11:E12"/>
    <mergeCell ref="F11:F12"/>
    <mergeCell ref="A1:H5"/>
    <mergeCell ref="G11:G12"/>
    <mergeCell ref="H11:H12"/>
    <mergeCell ref="D11:D12"/>
    <mergeCell ref="A6:H6"/>
    <mergeCell ref="A7:H7"/>
    <mergeCell ref="C11:C12"/>
    <mergeCell ref="B11:B12"/>
    <mergeCell ref="A11:A12"/>
    <mergeCell ref="G15:G16"/>
    <mergeCell ref="H15:H16"/>
    <mergeCell ref="D15:D16"/>
    <mergeCell ref="C15:C16"/>
    <mergeCell ref="B15:B16"/>
    <mergeCell ref="E15:E16"/>
    <mergeCell ref="F15:F16"/>
    <mergeCell ref="F21:F22"/>
    <mergeCell ref="G21:G22"/>
    <mergeCell ref="H21:H22"/>
    <mergeCell ref="A21:A22"/>
    <mergeCell ref="B21:B22"/>
    <mergeCell ref="C21:C22"/>
    <mergeCell ref="D21:D22"/>
    <mergeCell ref="E21:E22"/>
  </mergeCells>
  <phoneticPr fontId="1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7028007F562444A24D17EE5340D5E6" ma:contentTypeVersion="13" ma:contentTypeDescription="Create a new document." ma:contentTypeScope="" ma:versionID="bb7580322e3aeff7f76de2982d2c3ce3">
  <xsd:schema xmlns:xsd="http://www.w3.org/2001/XMLSchema" xmlns:xs="http://www.w3.org/2001/XMLSchema" xmlns:p="http://schemas.microsoft.com/office/2006/metadata/properties" xmlns:ns3="280de6c7-4132-47d3-af7a-96cb88f9b5f5" xmlns:ns4="61d93a5a-c86b-4dfa-bb21-9be204574b28" targetNamespace="http://schemas.microsoft.com/office/2006/metadata/properties" ma:root="true" ma:fieldsID="70a669e70cfee66c3654fd9c7a7939c6" ns3:_="" ns4:_="">
    <xsd:import namespace="280de6c7-4132-47d3-af7a-96cb88f9b5f5"/>
    <xsd:import namespace="61d93a5a-c86b-4dfa-bb21-9be204574b2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0de6c7-4132-47d3-af7a-96cb88f9b5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93a5a-c86b-4dfa-bb21-9be204574b2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78162D-F734-4088-BA69-145AABC941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0de6c7-4132-47d3-af7a-96cb88f9b5f5"/>
    <ds:schemaRef ds:uri="61d93a5a-c86b-4dfa-bb21-9be204574b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0FDAE8-DDC0-472D-89E8-D07B4CA3B1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02DF3C-8FB0-45BE-8030-046C547F501C}">
  <ds:schemaRefs>
    <ds:schemaRef ds:uri="http://schemas.microsoft.com/office/infopath/2007/PartnerControls"/>
    <ds:schemaRef ds:uri="http://purl.org/dc/terms/"/>
    <ds:schemaRef ds:uri="61d93a5a-c86b-4dfa-bb21-9be204574b28"/>
    <ds:schemaRef ds:uri="http://schemas.openxmlformats.org/package/2006/metadata/core-propertie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280de6c7-4132-47d3-af7a-96cb88f9b5f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Bid Tab</vt:lpstr>
      <vt:lpstr>1. Rail</vt:lpstr>
      <vt:lpstr>2. Tulsa</vt:lpstr>
      <vt:lpstr>3. Moline</vt:lpstr>
      <vt:lpstr>4. Neodesha</vt:lpstr>
      <vt:lpstr>5. Port of Catoosa</vt:lpstr>
      <vt:lpstr>6. Crossings</vt:lpstr>
      <vt:lpstr>7. Turnouts</vt:lpstr>
      <vt:lpstr>8. Bridges</vt:lpstr>
      <vt:lpstr>9. Frank Phillips Blvd.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Schaalma</dc:creator>
  <cp:lastModifiedBy>Cameron M. Ginther</cp:lastModifiedBy>
  <dcterms:created xsi:type="dcterms:W3CDTF">2021-08-16T16:58:30Z</dcterms:created>
  <dcterms:modified xsi:type="dcterms:W3CDTF">2021-08-25T13:24:09Z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0x010100547028007F562444A24D17EE5340D5E6</vt:lpwstr>
  </property>
</Properties>
</file>